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davidgc/Desktop/"/>
    </mc:Choice>
  </mc:AlternateContent>
  <xr:revisionPtr revIDLastSave="0" documentId="13_ncr:1_{280C6529-FE48-274A-958C-E7B1B872A99C}" xr6:coauthVersionLast="40" xr6:coauthVersionMax="40" xr10:uidLastSave="{00000000-0000-0000-0000-000000000000}"/>
  <bookViews>
    <workbookView xWindow="40" yWindow="880" windowWidth="23840" windowHeight="14160" xr2:uid="{79F1E46F-6DBF-DE4D-AE2B-B1F651598E47}"/>
  </bookViews>
  <sheets>
    <sheet name="Análisis estático" sheetId="8" r:id="rId1"/>
    <sheet name="Espectro transparente y de dise" sheetId="1" r:id="rId2"/>
    <sheet name="Espectros juntos" sheetId="6" r:id="rId3"/>
    <sheet name="Tabla 3.1.1" sheetId="2" r:id="rId4"/>
    <sheet name="Espectro para exportar a texto" sheetId="7" r:id="rId5"/>
  </sheets>
  <definedNames>
    <definedName name="_xlnm.Print_Titles" localSheetId="0">'Análisis estático'!$1:$17</definedName>
    <definedName name="_xlnm.Print_Titles" localSheetId="1">'Espectro transparente y de dise'!$1:$16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8" l="1"/>
  <c r="K7" i="1" l="1"/>
  <c r="F25" i="8" l="1"/>
  <c r="F24" i="8"/>
  <c r="F23" i="8"/>
  <c r="E25" i="8"/>
  <c r="D26" i="8"/>
  <c r="E24" i="8" l="1"/>
  <c r="E23" i="8" s="1"/>
  <c r="E22" i="8" s="1"/>
  <c r="C26" i="8"/>
  <c r="G25" i="8"/>
  <c r="K11" i="8"/>
  <c r="I9" i="8"/>
  <c r="K7" i="8"/>
  <c r="G14" i="8" s="1"/>
  <c r="G6" i="8"/>
  <c r="G7" i="8" s="1"/>
  <c r="L5" i="8"/>
  <c r="B15" i="8" s="1"/>
  <c r="G5" i="8"/>
  <c r="K4" i="8"/>
  <c r="G4" i="8"/>
  <c r="G9" i="8" s="1"/>
  <c r="G24" i="8" l="1"/>
  <c r="G22" i="8"/>
  <c r="G23" i="8"/>
  <c r="G11" i="8"/>
  <c r="G12" i="8" s="1"/>
  <c r="I12" i="8" s="1"/>
  <c r="G10" i="8"/>
  <c r="L7" i="8"/>
  <c r="A1" i="7"/>
  <c r="J12" i="8" l="1"/>
  <c r="I14" i="8"/>
  <c r="G26" i="8"/>
  <c r="K11" i="1"/>
  <c r="L5" i="1"/>
  <c r="K17" i="1"/>
  <c r="I9" i="1"/>
  <c r="L7" i="1"/>
  <c r="K4" i="1"/>
  <c r="H22" i="8" l="1"/>
  <c r="I22" i="8" s="1"/>
  <c r="H24" i="8"/>
  <c r="I24" i="8" s="1"/>
  <c r="H25" i="8"/>
  <c r="I25" i="8" s="1"/>
  <c r="H23" i="8"/>
  <c r="I23" i="8" s="1"/>
  <c r="L17" i="1"/>
  <c r="K22" i="8" l="1"/>
  <c r="K23" i="8" s="1"/>
  <c r="K24" i="8" s="1"/>
  <c r="K25" i="8" s="1"/>
  <c r="I13" i="8" s="1"/>
  <c r="I26" i="8"/>
  <c r="D17" i="1"/>
  <c r="B18" i="1" l="1"/>
  <c r="A2" i="7" s="1"/>
  <c r="G6" i="1"/>
  <c r="G5" i="1"/>
  <c r="G4" i="1"/>
  <c r="C17" i="1" s="1"/>
  <c r="I17" i="1" s="1"/>
  <c r="J17" i="1" l="1"/>
  <c r="M17" i="1"/>
  <c r="K18" i="1"/>
  <c r="L18" i="1" s="1"/>
  <c r="E17" i="1"/>
  <c r="B19" i="1"/>
  <c r="A3" i="7" s="1"/>
  <c r="D18" i="1"/>
  <c r="C18" i="1"/>
  <c r="I18" i="1" s="1"/>
  <c r="J18" i="1" s="1"/>
  <c r="M18" i="1" l="1"/>
  <c r="N17" i="1"/>
  <c r="B1" i="7" s="1"/>
  <c r="F17" i="1"/>
  <c r="K19" i="1"/>
  <c r="L19" i="1" s="1"/>
  <c r="E18" i="1"/>
  <c r="B20" i="1"/>
  <c r="A4" i="7" s="1"/>
  <c r="C19" i="1"/>
  <c r="E19" i="1" s="1"/>
  <c r="F19" i="1" s="1"/>
  <c r="D19" i="1"/>
  <c r="O17" i="1" l="1"/>
  <c r="N18" i="1"/>
  <c r="B2" i="7" s="1"/>
  <c r="F18" i="1"/>
  <c r="I19" i="1"/>
  <c r="J19" i="1" s="1"/>
  <c r="K20" i="1"/>
  <c r="L20" i="1" s="1"/>
  <c r="B21" i="1"/>
  <c r="A5" i="7" s="1"/>
  <c r="D20" i="1"/>
  <c r="C20" i="1"/>
  <c r="E20" i="1" s="1"/>
  <c r="F20" i="1" s="1"/>
  <c r="O18" i="1" l="1"/>
  <c r="M19" i="1"/>
  <c r="M20" i="1"/>
  <c r="N19" i="1"/>
  <c r="O19" i="1" s="1"/>
  <c r="I20" i="1"/>
  <c r="J20" i="1" s="1"/>
  <c r="K21" i="1"/>
  <c r="L21" i="1" s="1"/>
  <c r="B22" i="1"/>
  <c r="A6" i="7" s="1"/>
  <c r="D21" i="1"/>
  <c r="C21" i="1"/>
  <c r="I21" i="1" s="1"/>
  <c r="J21" i="1" s="1"/>
  <c r="M21" i="1" l="1"/>
  <c r="B3" i="7"/>
  <c r="N20" i="1"/>
  <c r="O20" i="1" s="1"/>
  <c r="K22" i="1"/>
  <c r="L22" i="1" s="1"/>
  <c r="E21" i="1"/>
  <c r="B23" i="1"/>
  <c r="A7" i="7" s="1"/>
  <c r="D22" i="1"/>
  <c r="N21" i="1" l="1"/>
  <c r="O21" i="1" s="1"/>
  <c r="F21" i="1"/>
  <c r="B4" i="7"/>
  <c r="K23" i="1"/>
  <c r="L23" i="1" s="1"/>
  <c r="B24" i="1"/>
  <c r="A8" i="7" s="1"/>
  <c r="D23" i="1"/>
  <c r="B5" i="7" l="1"/>
  <c r="K24" i="1"/>
  <c r="L24" i="1" s="1"/>
  <c r="B25" i="1"/>
  <c r="A9" i="7" s="1"/>
  <c r="D24" i="1"/>
  <c r="K25" i="1" l="1"/>
  <c r="L25" i="1" s="1"/>
  <c r="B26" i="1"/>
  <c r="A10" i="7" s="1"/>
  <c r="D25" i="1"/>
  <c r="K26" i="1" l="1"/>
  <c r="L26" i="1" s="1"/>
  <c r="B27" i="1"/>
  <c r="A11" i="7" s="1"/>
  <c r="D26" i="1"/>
  <c r="K27" i="1" l="1"/>
  <c r="L27" i="1" s="1"/>
  <c r="B28" i="1"/>
  <c r="A12" i="7" s="1"/>
  <c r="D27" i="1"/>
  <c r="K28" i="1" l="1"/>
  <c r="L28" i="1" s="1"/>
  <c r="B29" i="1"/>
  <c r="A13" i="7" s="1"/>
  <c r="D28" i="1"/>
  <c r="K29" i="1" l="1"/>
  <c r="L29" i="1" s="1"/>
  <c r="B30" i="1"/>
  <c r="A14" i="7" s="1"/>
  <c r="D29" i="1"/>
  <c r="K30" i="1" l="1"/>
  <c r="L30" i="1" s="1"/>
  <c r="B31" i="1"/>
  <c r="A15" i="7" s="1"/>
  <c r="D30" i="1"/>
  <c r="K31" i="1" l="1"/>
  <c r="L31" i="1" s="1"/>
  <c r="B32" i="1"/>
  <c r="A16" i="7" s="1"/>
  <c r="D31" i="1"/>
  <c r="K32" i="1" l="1"/>
  <c r="L32" i="1" s="1"/>
  <c r="B33" i="1"/>
  <c r="A17" i="7" s="1"/>
  <c r="D32" i="1"/>
  <c r="K33" i="1" l="1"/>
  <c r="L33" i="1" s="1"/>
  <c r="B34" i="1"/>
  <c r="A18" i="7" s="1"/>
  <c r="D33" i="1"/>
  <c r="K34" i="1" l="1"/>
  <c r="L34" i="1" s="1"/>
  <c r="B35" i="1"/>
  <c r="A19" i="7" s="1"/>
  <c r="D34" i="1"/>
  <c r="K35" i="1" l="1"/>
  <c r="L35" i="1" s="1"/>
  <c r="B36" i="1"/>
  <c r="A20" i="7" s="1"/>
  <c r="D35" i="1"/>
  <c r="K36" i="1" l="1"/>
  <c r="L36" i="1" s="1"/>
  <c r="B37" i="1"/>
  <c r="A21" i="7" s="1"/>
  <c r="D36" i="1"/>
  <c r="K37" i="1" l="1"/>
  <c r="L37" i="1" s="1"/>
  <c r="B38" i="1"/>
  <c r="A22" i="7" s="1"/>
  <c r="D37" i="1"/>
  <c r="K38" i="1" l="1"/>
  <c r="L38" i="1" s="1"/>
  <c r="B39" i="1"/>
  <c r="A23" i="7" s="1"/>
  <c r="D38" i="1"/>
  <c r="K39" i="1" l="1"/>
  <c r="L39" i="1" s="1"/>
  <c r="B40" i="1"/>
  <c r="A24" i="7" s="1"/>
  <c r="D39" i="1"/>
  <c r="K40" i="1" l="1"/>
  <c r="L40" i="1" s="1"/>
  <c r="B41" i="1"/>
  <c r="A25" i="7" s="1"/>
  <c r="D40" i="1"/>
  <c r="K41" i="1" l="1"/>
  <c r="L41" i="1" s="1"/>
  <c r="B42" i="1"/>
  <c r="A26" i="7" s="1"/>
  <c r="D41" i="1"/>
  <c r="K42" i="1" l="1"/>
  <c r="L42" i="1" s="1"/>
  <c r="B43" i="1"/>
  <c r="A27" i="7" s="1"/>
  <c r="D42" i="1"/>
  <c r="K43" i="1" l="1"/>
  <c r="L43" i="1" s="1"/>
  <c r="B44" i="1"/>
  <c r="A28" i="7" s="1"/>
  <c r="D43" i="1"/>
  <c r="K44" i="1" l="1"/>
  <c r="L44" i="1" s="1"/>
  <c r="B45" i="1"/>
  <c r="A29" i="7" s="1"/>
  <c r="D44" i="1"/>
  <c r="K45" i="1" l="1"/>
  <c r="L45" i="1" s="1"/>
  <c r="B46" i="1"/>
  <c r="A30" i="7" s="1"/>
  <c r="D45" i="1"/>
  <c r="K46" i="1" l="1"/>
  <c r="L46" i="1" s="1"/>
  <c r="D46" i="1"/>
  <c r="B47" i="1"/>
  <c r="A31" i="7" s="1"/>
  <c r="K47" i="1" l="1"/>
  <c r="L47" i="1" s="1"/>
  <c r="B48" i="1"/>
  <c r="A32" i="7" s="1"/>
  <c r="D47" i="1"/>
  <c r="K48" i="1" l="1"/>
  <c r="L48" i="1" s="1"/>
  <c r="B49" i="1"/>
  <c r="A33" i="7" s="1"/>
  <c r="D48" i="1"/>
  <c r="K49" i="1" l="1"/>
  <c r="L49" i="1" s="1"/>
  <c r="B50" i="1"/>
  <c r="A34" i="7" s="1"/>
  <c r="D49" i="1"/>
  <c r="K50" i="1" l="1"/>
  <c r="L50" i="1" s="1"/>
  <c r="B51" i="1"/>
  <c r="A35" i="7" s="1"/>
  <c r="D50" i="1"/>
  <c r="K51" i="1" l="1"/>
  <c r="L51" i="1" s="1"/>
  <c r="B52" i="1"/>
  <c r="A36" i="7" s="1"/>
  <c r="D51" i="1"/>
  <c r="K52" i="1" l="1"/>
  <c r="L52" i="1" s="1"/>
  <c r="B53" i="1"/>
  <c r="A37" i="7" s="1"/>
  <c r="D52" i="1"/>
  <c r="K53" i="1" l="1"/>
  <c r="L53" i="1" s="1"/>
  <c r="B54" i="1"/>
  <c r="A38" i="7" s="1"/>
  <c r="D53" i="1"/>
  <c r="K54" i="1" l="1"/>
  <c r="L54" i="1" s="1"/>
  <c r="B55" i="1"/>
  <c r="A39" i="7" s="1"/>
  <c r="D54" i="1"/>
  <c r="K55" i="1" l="1"/>
  <c r="L55" i="1" s="1"/>
  <c r="B56" i="1"/>
  <c r="A40" i="7" s="1"/>
  <c r="D55" i="1"/>
  <c r="K56" i="1" l="1"/>
  <c r="L56" i="1" s="1"/>
  <c r="B57" i="1"/>
  <c r="A41" i="7" s="1"/>
  <c r="D56" i="1"/>
  <c r="K57" i="1" l="1"/>
  <c r="L57" i="1" s="1"/>
  <c r="B58" i="1"/>
  <c r="A42" i="7" s="1"/>
  <c r="D57" i="1"/>
  <c r="K58" i="1" l="1"/>
  <c r="L58" i="1" s="1"/>
  <c r="B59" i="1"/>
  <c r="A43" i="7" s="1"/>
  <c r="D58" i="1"/>
  <c r="K59" i="1" l="1"/>
  <c r="L59" i="1" s="1"/>
  <c r="D59" i="1"/>
  <c r="B60" i="1"/>
  <c r="A44" i="7" s="1"/>
  <c r="K60" i="1" l="1"/>
  <c r="L60" i="1" s="1"/>
  <c r="B61" i="1"/>
  <c r="A45" i="7" s="1"/>
  <c r="D60" i="1"/>
  <c r="K61" i="1" l="1"/>
  <c r="L61" i="1" s="1"/>
  <c r="B62" i="1"/>
  <c r="A46" i="7" s="1"/>
  <c r="D61" i="1"/>
  <c r="K62" i="1" l="1"/>
  <c r="L62" i="1" s="1"/>
  <c r="B63" i="1"/>
  <c r="A47" i="7" s="1"/>
  <c r="D62" i="1"/>
  <c r="K63" i="1" l="1"/>
  <c r="L63" i="1" s="1"/>
  <c r="B64" i="1"/>
  <c r="A48" i="7" s="1"/>
  <c r="D63" i="1"/>
  <c r="K64" i="1" l="1"/>
  <c r="L64" i="1" s="1"/>
  <c r="B65" i="1"/>
  <c r="A49" i="7" s="1"/>
  <c r="D64" i="1"/>
  <c r="K65" i="1" l="1"/>
  <c r="L65" i="1" s="1"/>
  <c r="B66" i="1"/>
  <c r="A50" i="7" s="1"/>
  <c r="D65" i="1"/>
  <c r="K66" i="1" l="1"/>
  <c r="L66" i="1" s="1"/>
  <c r="B67" i="1"/>
  <c r="A51" i="7" s="1"/>
  <c r="D66" i="1"/>
  <c r="K67" i="1" l="1"/>
  <c r="L67" i="1" s="1"/>
  <c r="B68" i="1"/>
  <c r="A52" i="7" s="1"/>
  <c r="D67" i="1"/>
  <c r="K68" i="1" l="1"/>
  <c r="L68" i="1" s="1"/>
  <c r="B69" i="1"/>
  <c r="A53" i="7" s="1"/>
  <c r="D68" i="1"/>
  <c r="K69" i="1" l="1"/>
  <c r="L69" i="1" s="1"/>
  <c r="D69" i="1"/>
  <c r="G7" i="1" l="1"/>
  <c r="C22" i="1" l="1"/>
  <c r="C23" i="1"/>
  <c r="C24" i="1"/>
  <c r="C25" i="1"/>
  <c r="C26" i="1"/>
  <c r="C27" i="1"/>
  <c r="C28" i="1"/>
  <c r="C29" i="1"/>
  <c r="C30" i="1"/>
  <c r="C31" i="1"/>
  <c r="C32" i="1"/>
  <c r="C33" i="1"/>
  <c r="C34" i="1"/>
  <c r="C35" i="1"/>
  <c r="C36" i="1"/>
  <c r="C69" i="1"/>
  <c r="C65" i="1"/>
  <c r="I65" i="1" s="1"/>
  <c r="C61" i="1"/>
  <c r="I61" i="1" s="1"/>
  <c r="C57" i="1"/>
  <c r="I57" i="1" s="1"/>
  <c r="C53" i="1"/>
  <c r="I53" i="1" s="1"/>
  <c r="C49" i="1"/>
  <c r="I49" i="1" s="1"/>
  <c r="C45" i="1"/>
  <c r="I45" i="1" s="1"/>
  <c r="C41" i="1"/>
  <c r="I41" i="1" s="1"/>
  <c r="C37" i="1"/>
  <c r="I37" i="1" s="1"/>
  <c r="C68" i="1"/>
  <c r="I68" i="1" s="1"/>
  <c r="C64" i="1"/>
  <c r="I64" i="1" s="1"/>
  <c r="C60" i="1"/>
  <c r="I60" i="1" s="1"/>
  <c r="C56" i="1"/>
  <c r="I56" i="1" s="1"/>
  <c r="C52" i="1"/>
  <c r="I52" i="1" s="1"/>
  <c r="C48" i="1"/>
  <c r="I48" i="1" s="1"/>
  <c r="C44" i="1"/>
  <c r="I44" i="1" s="1"/>
  <c r="C40" i="1"/>
  <c r="I40" i="1" s="1"/>
  <c r="C67" i="1"/>
  <c r="I67" i="1" s="1"/>
  <c r="C63" i="1"/>
  <c r="I63" i="1" s="1"/>
  <c r="C59" i="1"/>
  <c r="I59" i="1" s="1"/>
  <c r="C55" i="1"/>
  <c r="I55" i="1" s="1"/>
  <c r="C51" i="1"/>
  <c r="I51" i="1" s="1"/>
  <c r="C47" i="1"/>
  <c r="I47" i="1" s="1"/>
  <c r="C43" i="1"/>
  <c r="I43" i="1" s="1"/>
  <c r="C39" i="1"/>
  <c r="I39" i="1" s="1"/>
  <c r="C58" i="1"/>
  <c r="I58" i="1" s="1"/>
  <c r="C42" i="1"/>
  <c r="I42" i="1" s="1"/>
  <c r="C54" i="1"/>
  <c r="I54" i="1" s="1"/>
  <c r="C38" i="1"/>
  <c r="I38" i="1" s="1"/>
  <c r="C66" i="1"/>
  <c r="I66" i="1" s="1"/>
  <c r="C50" i="1"/>
  <c r="I50" i="1" s="1"/>
  <c r="C62" i="1"/>
  <c r="I62" i="1" s="1"/>
  <c r="C46" i="1"/>
  <c r="I46" i="1" s="1"/>
  <c r="J46" i="1" l="1"/>
  <c r="M46" i="1"/>
  <c r="J38" i="1"/>
  <c r="M38" i="1"/>
  <c r="J39" i="1"/>
  <c r="M39" i="1"/>
  <c r="J55" i="1"/>
  <c r="M55" i="1"/>
  <c r="J40" i="1"/>
  <c r="M40" i="1"/>
  <c r="J56" i="1"/>
  <c r="M56" i="1"/>
  <c r="J37" i="1"/>
  <c r="M37" i="1"/>
  <c r="J53" i="1"/>
  <c r="M53" i="1"/>
  <c r="J62" i="1"/>
  <c r="M62" i="1"/>
  <c r="J54" i="1"/>
  <c r="M54" i="1"/>
  <c r="J43" i="1"/>
  <c r="M43" i="1"/>
  <c r="J59" i="1"/>
  <c r="M59" i="1"/>
  <c r="J44" i="1"/>
  <c r="M44" i="1"/>
  <c r="J60" i="1"/>
  <c r="M60" i="1"/>
  <c r="J41" i="1"/>
  <c r="M41" i="1"/>
  <c r="J57" i="1"/>
  <c r="M57" i="1"/>
  <c r="J42" i="1"/>
  <c r="M42" i="1"/>
  <c r="J63" i="1"/>
  <c r="M63" i="1"/>
  <c r="J64" i="1"/>
  <c r="M64" i="1"/>
  <c r="J61" i="1"/>
  <c r="M61" i="1"/>
  <c r="J50" i="1"/>
  <c r="M50" i="1"/>
  <c r="J47" i="1"/>
  <c r="M47" i="1"/>
  <c r="J48" i="1"/>
  <c r="M48" i="1"/>
  <c r="J45" i="1"/>
  <c r="M45" i="1"/>
  <c r="J66" i="1"/>
  <c r="M66" i="1"/>
  <c r="J58" i="1"/>
  <c r="M58" i="1"/>
  <c r="J51" i="1"/>
  <c r="M51" i="1"/>
  <c r="J67" i="1"/>
  <c r="M67" i="1"/>
  <c r="J52" i="1"/>
  <c r="M52" i="1"/>
  <c r="J68" i="1"/>
  <c r="M68" i="1"/>
  <c r="J49" i="1"/>
  <c r="M49" i="1"/>
  <c r="J65" i="1"/>
  <c r="M65" i="1"/>
  <c r="I69" i="1"/>
  <c r="E69" i="1"/>
  <c r="F69" i="1" s="1"/>
  <c r="E33" i="1"/>
  <c r="F33" i="1" s="1"/>
  <c r="I33" i="1"/>
  <c r="E29" i="1"/>
  <c r="F29" i="1" s="1"/>
  <c r="I29" i="1"/>
  <c r="I25" i="1"/>
  <c r="E25" i="1"/>
  <c r="F25" i="1" s="1"/>
  <c r="I36" i="1"/>
  <c r="E36" i="1"/>
  <c r="F36" i="1" s="1"/>
  <c r="I32" i="1"/>
  <c r="E32" i="1"/>
  <c r="F32" i="1" s="1"/>
  <c r="I28" i="1"/>
  <c r="E28" i="1"/>
  <c r="F28" i="1" s="1"/>
  <c r="E24" i="1"/>
  <c r="F24" i="1" s="1"/>
  <c r="I24" i="1"/>
  <c r="E35" i="1"/>
  <c r="F35" i="1" s="1"/>
  <c r="I35" i="1"/>
  <c r="E31" i="1"/>
  <c r="F31" i="1" s="1"/>
  <c r="I31" i="1"/>
  <c r="E27" i="1"/>
  <c r="F27" i="1" s="1"/>
  <c r="I27" i="1"/>
  <c r="I23" i="1"/>
  <c r="E23" i="1"/>
  <c r="F23" i="1" s="1"/>
  <c r="I34" i="1"/>
  <c r="E34" i="1"/>
  <c r="F34" i="1" s="1"/>
  <c r="I30" i="1"/>
  <c r="E30" i="1"/>
  <c r="F30" i="1" s="1"/>
  <c r="I26" i="1"/>
  <c r="E26" i="1"/>
  <c r="F26" i="1" s="1"/>
  <c r="I22" i="1"/>
  <c r="E22" i="1"/>
  <c r="F22" i="1" s="1"/>
  <c r="E54" i="1"/>
  <c r="E60" i="1"/>
  <c r="E41" i="1"/>
  <c r="E57" i="1"/>
  <c r="E50" i="1"/>
  <c r="E42" i="1"/>
  <c r="E47" i="1"/>
  <c r="E63" i="1"/>
  <c r="E48" i="1"/>
  <c r="E64" i="1"/>
  <c r="E45" i="1"/>
  <c r="E61" i="1"/>
  <c r="E62" i="1"/>
  <c r="E43" i="1"/>
  <c r="E44" i="1"/>
  <c r="E58" i="1"/>
  <c r="E51" i="1"/>
  <c r="E67" i="1"/>
  <c r="E52" i="1"/>
  <c r="E68" i="1"/>
  <c r="E49" i="1"/>
  <c r="E65" i="1"/>
  <c r="E59" i="1"/>
  <c r="E66" i="1"/>
  <c r="E46" i="1"/>
  <c r="E38" i="1"/>
  <c r="E39" i="1"/>
  <c r="E55" i="1"/>
  <c r="E40" i="1"/>
  <c r="E56" i="1"/>
  <c r="E37" i="1"/>
  <c r="E53" i="1"/>
  <c r="J31" i="1" l="1"/>
  <c r="M31" i="1"/>
  <c r="J24" i="1"/>
  <c r="M24" i="1"/>
  <c r="J33" i="1"/>
  <c r="M33" i="1"/>
  <c r="J22" i="1"/>
  <c r="M22" i="1"/>
  <c r="J30" i="1"/>
  <c r="M30" i="1"/>
  <c r="J23" i="1"/>
  <c r="M23" i="1"/>
  <c r="J32" i="1"/>
  <c r="M32" i="1"/>
  <c r="J25" i="1"/>
  <c r="M25" i="1"/>
  <c r="J27" i="1"/>
  <c r="M27" i="1"/>
  <c r="J35" i="1"/>
  <c r="M35" i="1"/>
  <c r="J29" i="1"/>
  <c r="M29" i="1"/>
  <c r="J26" i="1"/>
  <c r="M26" i="1"/>
  <c r="J34" i="1"/>
  <c r="M34" i="1"/>
  <c r="J28" i="1"/>
  <c r="M28" i="1"/>
  <c r="J36" i="1"/>
  <c r="M36" i="1"/>
  <c r="J69" i="1"/>
  <c r="N69" i="1" s="1"/>
  <c r="B53" i="7" s="1"/>
  <c r="M69" i="1"/>
  <c r="N53" i="1"/>
  <c r="F53" i="1"/>
  <c r="N55" i="1"/>
  <c r="O55" i="1" s="1"/>
  <c r="F55" i="1"/>
  <c r="N66" i="1"/>
  <c r="O66" i="1" s="1"/>
  <c r="F66" i="1"/>
  <c r="N68" i="1"/>
  <c r="O68" i="1" s="1"/>
  <c r="F68" i="1"/>
  <c r="N58" i="1"/>
  <c r="B42" i="7" s="1"/>
  <c r="F58" i="1"/>
  <c r="N61" i="1"/>
  <c r="O61" i="1" s="1"/>
  <c r="F61" i="1"/>
  <c r="N63" i="1"/>
  <c r="O63" i="1" s="1"/>
  <c r="F63" i="1"/>
  <c r="N57" i="1"/>
  <c r="O57" i="1" s="1"/>
  <c r="F57" i="1"/>
  <c r="N37" i="1"/>
  <c r="B21" i="7" s="1"/>
  <c r="F37" i="1"/>
  <c r="N39" i="1"/>
  <c r="B23" i="7" s="1"/>
  <c r="F39" i="1"/>
  <c r="N59" i="1"/>
  <c r="B43" i="7" s="1"/>
  <c r="F59" i="1"/>
  <c r="N52" i="1"/>
  <c r="B36" i="7" s="1"/>
  <c r="F52" i="1"/>
  <c r="N44" i="1"/>
  <c r="B28" i="7" s="1"/>
  <c r="F44" i="1"/>
  <c r="N45" i="1"/>
  <c r="B29" i="7" s="1"/>
  <c r="F45" i="1"/>
  <c r="N47" i="1"/>
  <c r="B31" i="7" s="1"/>
  <c r="F47" i="1"/>
  <c r="N41" i="1"/>
  <c r="B25" i="7" s="1"/>
  <c r="F41" i="1"/>
  <c r="N56" i="1"/>
  <c r="O56" i="1" s="1"/>
  <c r="F56" i="1"/>
  <c r="N65" i="1"/>
  <c r="O65" i="1" s="1"/>
  <c r="F65" i="1"/>
  <c r="N43" i="1"/>
  <c r="O43" i="1" s="1"/>
  <c r="F43" i="1"/>
  <c r="N42" i="1"/>
  <c r="O42" i="1" s="1"/>
  <c r="F42" i="1"/>
  <c r="N38" i="1"/>
  <c r="B22" i="7" s="1"/>
  <c r="F38" i="1"/>
  <c r="N67" i="1"/>
  <c r="O67" i="1" s="1"/>
  <c r="F67" i="1"/>
  <c r="N64" i="1"/>
  <c r="O64" i="1" s="1"/>
  <c r="F64" i="1"/>
  <c r="N60" i="1"/>
  <c r="O60" i="1" s="1"/>
  <c r="F60" i="1"/>
  <c r="N40" i="1"/>
  <c r="O40" i="1" s="1"/>
  <c r="F40" i="1"/>
  <c r="N46" i="1"/>
  <c r="O46" i="1" s="1"/>
  <c r="F46" i="1"/>
  <c r="N49" i="1"/>
  <c r="B33" i="7" s="1"/>
  <c r="F49" i="1"/>
  <c r="N51" i="1"/>
  <c r="O51" i="1" s="1"/>
  <c r="F51" i="1"/>
  <c r="N62" i="1"/>
  <c r="O62" i="1" s="1"/>
  <c r="F62" i="1"/>
  <c r="N48" i="1"/>
  <c r="O48" i="1" s="1"/>
  <c r="F48" i="1"/>
  <c r="N50" i="1"/>
  <c r="O50" i="1" s="1"/>
  <c r="F50" i="1"/>
  <c r="N54" i="1"/>
  <c r="O54" i="1" s="1"/>
  <c r="F54" i="1"/>
  <c r="B40" i="7"/>
  <c r="O69" i="1"/>
  <c r="B39" i="7"/>
  <c r="B50" i="7"/>
  <c r="O58" i="1"/>
  <c r="B47" i="7"/>
  <c r="B41" i="7"/>
  <c r="B37" i="7"/>
  <c r="O53" i="1"/>
  <c r="O37" i="1"/>
  <c r="O59" i="1"/>
  <c r="O47" i="1"/>
  <c r="O41" i="1"/>
  <c r="N22" i="1"/>
  <c r="O22" i="1" s="1"/>
  <c r="N30" i="1"/>
  <c r="O30" i="1" s="1"/>
  <c r="N23" i="1"/>
  <c r="O23" i="1" s="1"/>
  <c r="N26" i="1"/>
  <c r="O26" i="1" s="1"/>
  <c r="N34" i="1"/>
  <c r="O34" i="1" s="1"/>
  <c r="N28" i="1"/>
  <c r="O28" i="1" s="1"/>
  <c r="N36" i="1"/>
  <c r="O36" i="1" s="1"/>
  <c r="N32" i="1"/>
  <c r="O32" i="1" s="1"/>
  <c r="N25" i="1"/>
  <c r="O25" i="1" s="1"/>
  <c r="N35" i="1"/>
  <c r="O35" i="1" s="1"/>
  <c r="N29" i="1"/>
  <c r="O29" i="1" s="1"/>
  <c r="N27" i="1"/>
  <c r="O27" i="1" s="1"/>
  <c r="N31" i="1"/>
  <c r="O31" i="1" s="1"/>
  <c r="N24" i="1"/>
  <c r="O24" i="1" s="1"/>
  <c r="N33" i="1"/>
  <c r="O33" i="1" s="1"/>
  <c r="O44" i="1" l="1"/>
  <c r="B52" i="7"/>
  <c r="O52" i="1"/>
  <c r="B45" i="7"/>
  <c r="O45" i="1"/>
  <c r="O39" i="1"/>
  <c r="O49" i="1"/>
  <c r="B48" i="7"/>
  <c r="B24" i="7"/>
  <c r="B34" i="7"/>
  <c r="O38" i="1"/>
  <c r="B27" i="7"/>
  <c r="B46" i="7"/>
  <c r="B32" i="7"/>
  <c r="B26" i="7"/>
  <c r="B51" i="7"/>
  <c r="B49" i="7"/>
  <c r="B35" i="7"/>
  <c r="B38" i="7"/>
  <c r="B44" i="7"/>
  <c r="B30" i="7"/>
  <c r="B16" i="7"/>
  <c r="B8" i="7"/>
  <c r="B11" i="7"/>
  <c r="B19" i="7"/>
  <c r="B20" i="7"/>
  <c r="B7" i="7"/>
  <c r="B10" i="7"/>
  <c r="B12" i="7"/>
  <c r="B14" i="7"/>
  <c r="B17" i="7"/>
  <c r="B15" i="7"/>
  <c r="B13" i="7"/>
  <c r="B9" i="7"/>
  <c r="B18" i="7"/>
  <c r="B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Gutierrez Calzada</author>
  </authors>
  <commentList>
    <comment ref="C3" authorId="0" shapeId="0" xr:uid="{A76F46F2-2C74-A94A-BDFD-4EA06E17FE03}">
      <text>
        <r>
          <rPr>
            <b/>
            <sz val="10"/>
            <color rgb="FF000000"/>
            <rFont val="Tahoma"/>
            <family val="2"/>
          </rPr>
          <t>David Gutierrez Calzada:</t>
        </r>
        <r>
          <rPr>
            <sz val="10"/>
            <color rgb="FF000000"/>
            <rFont val="Tahoma"/>
            <family val="2"/>
          </rPr>
          <t xml:space="preserve">
</t>
        </r>
        <r>
          <rPr>
            <sz val="10"/>
            <color rgb="FF000000"/>
            <rFont val="Tahoma"/>
            <family val="2"/>
          </rPr>
          <t>Datos extraídos del SASID. Están acomodados para que se pueda pegar directamente.</t>
        </r>
      </text>
    </comment>
    <comment ref="G3" authorId="0" shapeId="0" xr:uid="{3992E4A1-22EB-B34F-A50A-79EC8F2F4AE4}">
      <text>
        <r>
          <rPr>
            <b/>
            <sz val="10"/>
            <color rgb="FF000000"/>
            <rFont val="Tahoma"/>
            <family val="2"/>
          </rPr>
          <t>David Gutierrez Calzada:</t>
        </r>
        <r>
          <rPr>
            <sz val="10"/>
            <color rgb="FF000000"/>
            <rFont val="Tahoma"/>
            <family val="2"/>
          </rPr>
          <t xml:space="preserve">
</t>
        </r>
        <r>
          <rPr>
            <sz val="10"/>
            <color rgb="FF000000"/>
            <rFont val="Tahoma"/>
            <family val="2"/>
          </rPr>
          <t xml:space="preserve">Amortiguamiento en decimal. Por ejemplo para el 5%= 0.05
</t>
        </r>
      </text>
    </comment>
    <comment ref="K3" authorId="0" shapeId="0" xr:uid="{BEDD697E-DA55-2642-9AB9-CE934F7EAAB5}">
      <text>
        <r>
          <rPr>
            <b/>
            <sz val="10"/>
            <color rgb="FF000000"/>
            <rFont val="Tahoma"/>
            <family val="2"/>
          </rPr>
          <t>David Gutierrez Calzada:</t>
        </r>
        <r>
          <rPr>
            <sz val="10"/>
            <color rgb="FF000000"/>
            <rFont val="Tahoma"/>
            <family val="2"/>
          </rPr>
          <t xml:space="preserve">
</t>
        </r>
        <r>
          <rPr>
            <sz val="10"/>
            <color rgb="FF000000"/>
            <rFont val="Tahoma"/>
            <family val="2"/>
          </rPr>
          <t xml:space="preserve">Puede tomar las siguientes opciones (en mayúsculas):
</t>
        </r>
        <r>
          <rPr>
            <sz val="10"/>
            <color rgb="FF000000"/>
            <rFont val="Tahoma"/>
            <family val="2"/>
          </rPr>
          <t xml:space="preserve">B
</t>
        </r>
        <r>
          <rPr>
            <sz val="10"/>
            <color rgb="FF000000"/>
            <rFont val="Tahoma"/>
            <family val="2"/>
          </rPr>
          <t xml:space="preserve">A1
</t>
        </r>
        <r>
          <rPr>
            <sz val="10"/>
            <color rgb="FF000000"/>
            <rFont val="Tahoma"/>
            <family val="2"/>
          </rPr>
          <t>A2</t>
        </r>
      </text>
    </comment>
    <comment ref="K5" authorId="0" shapeId="0" xr:uid="{4A50C6CB-5BA7-764D-877D-CAA4C729B663}">
      <text>
        <r>
          <rPr>
            <b/>
            <sz val="10"/>
            <color rgb="FF000000"/>
            <rFont val="Tahoma"/>
            <family val="2"/>
          </rPr>
          <t>David Gutierrez Calzada:</t>
        </r>
        <r>
          <rPr>
            <sz val="10"/>
            <color rgb="FF000000"/>
            <rFont val="Tahoma"/>
            <family val="2"/>
          </rPr>
          <t xml:space="preserve">
</t>
        </r>
        <r>
          <rPr>
            <sz val="10"/>
            <color rgb="FF000000"/>
            <rFont val="Tahoma"/>
            <family val="2"/>
          </rPr>
          <t>Factor de irregularidad. Ver NTCDSCDMX2017</t>
        </r>
      </text>
    </comment>
    <comment ref="K6" authorId="0" shapeId="0" xr:uid="{3604BB0D-1637-E34A-9747-C121FC37EA34}">
      <text>
        <r>
          <rPr>
            <b/>
            <sz val="10"/>
            <color rgb="FF000000"/>
            <rFont val="Tahoma"/>
            <family val="2"/>
          </rPr>
          <t>David Gutierrez Calzada:</t>
        </r>
        <r>
          <rPr>
            <sz val="10"/>
            <color rgb="FF000000"/>
            <rFont val="Tahoma"/>
            <family val="2"/>
          </rPr>
          <t xml:space="preserve">
</t>
        </r>
        <r>
          <rPr>
            <sz val="10"/>
            <color rgb="FF000000"/>
            <rFont val="Tahoma"/>
            <family val="2"/>
          </rPr>
          <t xml:space="preserve">Factor de comportamiento sísmico. Ver </t>
        </r>
        <r>
          <rPr>
            <sz val="10"/>
            <color rgb="FF000000"/>
            <rFont val="Calibri"/>
            <family val="2"/>
            <scheme val="minor"/>
          </rPr>
          <t>NTCDSCDMX2017</t>
        </r>
        <r>
          <rPr>
            <sz val="10"/>
            <color rgb="FF000000"/>
            <rFont val="Calibri"/>
            <family val="2"/>
            <scheme val="minor"/>
          </rPr>
          <t xml:space="preserve"> </t>
        </r>
      </text>
    </comment>
    <comment ref="K8" authorId="0" shapeId="0" xr:uid="{016363AB-FA73-6E4B-899F-FF82C018849A}">
      <text>
        <r>
          <rPr>
            <b/>
            <sz val="10"/>
            <color rgb="FF000000"/>
            <rFont val="Tahoma"/>
            <family val="2"/>
          </rPr>
          <t>David Gutierrez Calzada:</t>
        </r>
        <r>
          <rPr>
            <sz val="10"/>
            <color rgb="FF000000"/>
            <rFont val="Tahoma"/>
            <family val="2"/>
          </rPr>
          <t xml:space="preserve">
</t>
        </r>
        <r>
          <rPr>
            <sz val="10"/>
            <color rgb="FF000000"/>
            <rFont val="Tahoma"/>
            <family val="2"/>
          </rPr>
          <t xml:space="preserve">Revisar </t>
        </r>
        <r>
          <rPr>
            <sz val="10"/>
            <color rgb="FF000000"/>
            <rFont val="Calibri"/>
            <family val="2"/>
            <scheme val="minor"/>
          </rPr>
          <t>NTCDSCDMX2017</t>
        </r>
        <r>
          <rPr>
            <sz val="10"/>
            <color rgb="FF000000"/>
            <rFont val="Calibri"/>
            <family val="2"/>
            <scheme val="minor"/>
          </rPr>
          <t xml:space="preserve"> </t>
        </r>
      </text>
    </comment>
    <comment ref="I14" authorId="0" shapeId="0" xr:uid="{128360A6-6EBA-314E-8931-8DE94F62E730}">
      <text>
        <r>
          <rPr>
            <b/>
            <sz val="10"/>
            <color rgb="FF000000"/>
            <rFont val="Tahoma"/>
            <family val="2"/>
          </rPr>
          <t>David Gutierrez Calzada:</t>
        </r>
        <r>
          <rPr>
            <sz val="10"/>
            <color rgb="FF000000"/>
            <rFont val="Tahoma"/>
            <family val="2"/>
          </rPr>
          <t xml:space="preserve">
</t>
        </r>
        <r>
          <rPr>
            <sz val="10"/>
            <color rgb="FF000000"/>
            <rFont val="Tahoma"/>
            <family val="2"/>
          </rPr>
          <t>En el caso de que no se cumpla la condición que marcan las NTCDSCDMX2017 aquí se modifica el coeficiente de la fuerza sísmica. *Ver Reglamento.*</t>
        </r>
      </text>
    </comment>
    <comment ref="F21" authorId="0" shapeId="0" xr:uid="{E6DEA9A0-AE1C-E34D-95DC-C5B6A3F3C8B4}">
      <text>
        <r>
          <rPr>
            <b/>
            <sz val="10"/>
            <color rgb="FF000000"/>
            <rFont val="Tahoma"/>
            <family val="2"/>
          </rPr>
          <t>David Gutierrez Calzada:</t>
        </r>
        <r>
          <rPr>
            <sz val="10"/>
            <color rgb="FF000000"/>
            <rFont val="Tahoma"/>
            <family val="2"/>
          </rPr>
          <t xml:space="preserve">
</t>
        </r>
        <r>
          <rPr>
            <sz val="10"/>
            <color rgb="FF000000"/>
            <rFont val="Tahoma"/>
            <family val="2"/>
          </rPr>
          <t>Tener cuidado con las unidades. Se dejaron de esta forma para revisar con los resultados del ECOGC</t>
        </r>
      </text>
    </comment>
    <comment ref="B22" authorId="0" shapeId="0" xr:uid="{37A62B9D-4D55-C642-8EEB-1BE1AAC9849D}">
      <text>
        <r>
          <rPr>
            <b/>
            <sz val="10"/>
            <color rgb="FF000000"/>
            <rFont val="Tahoma"/>
            <family val="2"/>
          </rPr>
          <t>David Gutierrez Calzada:</t>
        </r>
        <r>
          <rPr>
            <sz val="10"/>
            <color rgb="FF000000"/>
            <rFont val="Tahoma"/>
            <family val="2"/>
          </rPr>
          <t xml:space="preserve">
</t>
        </r>
        <r>
          <rPr>
            <sz val="10"/>
            <color rgb="FF000000"/>
            <rFont val="Tahoma"/>
            <family val="2"/>
          </rPr>
          <t>Ordenar de arriba hacia abajo para tener en el último renglón el cortante basal</t>
        </r>
      </text>
    </comment>
    <comment ref="K25" authorId="0" shapeId="0" xr:uid="{E686610F-A79C-C049-A413-DF0D86E77363}">
      <text>
        <r>
          <rPr>
            <b/>
            <sz val="10"/>
            <color rgb="FF000000"/>
            <rFont val="Tahoma"/>
            <family val="2"/>
          </rPr>
          <t>David Gutierrez Calzada:</t>
        </r>
        <r>
          <rPr>
            <sz val="10"/>
            <color rgb="FF000000"/>
            <rFont val="Tahoma"/>
            <family val="2"/>
          </rPr>
          <t xml:space="preserve">
</t>
        </r>
        <r>
          <rPr>
            <sz val="10"/>
            <color rgb="FF000000"/>
            <rFont val="Tahoma"/>
            <family val="2"/>
          </rPr>
          <t>Cortante Basal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Gutierrez Calzada</author>
  </authors>
  <commentList>
    <comment ref="C3" authorId="0" shapeId="0" xr:uid="{3E668418-5EE1-3F47-BC48-4CC28E9C6312}">
      <text>
        <r>
          <rPr>
            <b/>
            <sz val="10"/>
            <color rgb="FF000000"/>
            <rFont val="Tahoma"/>
            <family val="2"/>
          </rPr>
          <t>David Gutierrez Calzada:</t>
        </r>
        <r>
          <rPr>
            <sz val="10"/>
            <color rgb="FF000000"/>
            <rFont val="Tahoma"/>
            <family val="2"/>
          </rPr>
          <t xml:space="preserve">
</t>
        </r>
        <r>
          <rPr>
            <sz val="10"/>
            <color rgb="FF000000"/>
            <rFont val="Tahoma"/>
            <family val="2"/>
          </rPr>
          <t>Datos extraídos del SASID. Están acomodados para que se pueda pegar directamente.</t>
        </r>
      </text>
    </comment>
    <comment ref="G3" authorId="0" shapeId="0" xr:uid="{65918365-110B-A44E-A267-7F6A08CBDF95}">
      <text>
        <r>
          <rPr>
            <b/>
            <sz val="10"/>
            <color rgb="FF000000"/>
            <rFont val="Tahoma"/>
            <family val="2"/>
          </rPr>
          <t>David Gutierrez Calzada:</t>
        </r>
        <r>
          <rPr>
            <sz val="10"/>
            <color rgb="FF000000"/>
            <rFont val="Tahoma"/>
            <family val="2"/>
          </rPr>
          <t xml:space="preserve">
</t>
        </r>
        <r>
          <rPr>
            <sz val="10"/>
            <color rgb="FF000000"/>
            <rFont val="Tahoma"/>
            <family val="2"/>
          </rPr>
          <t xml:space="preserve">Amortiguamiento en decimal. Por ejemplo para el 5%= 0.05
</t>
        </r>
      </text>
    </comment>
    <comment ref="K3" authorId="0" shapeId="0" xr:uid="{C361E116-5A1C-DD44-8976-F9BE87CA00AE}">
      <text>
        <r>
          <rPr>
            <b/>
            <sz val="10"/>
            <color rgb="FF000000"/>
            <rFont val="Tahoma"/>
            <family val="2"/>
          </rPr>
          <t>David Gutierrez Calzada:</t>
        </r>
        <r>
          <rPr>
            <sz val="10"/>
            <color rgb="FF000000"/>
            <rFont val="Tahoma"/>
            <family val="2"/>
          </rPr>
          <t xml:space="preserve">
</t>
        </r>
        <r>
          <rPr>
            <sz val="10"/>
            <color rgb="FF000000"/>
            <rFont val="Tahoma"/>
            <family val="2"/>
          </rPr>
          <t xml:space="preserve">Puede tomar las siguientes opciones (en mayúsculas):
</t>
        </r>
        <r>
          <rPr>
            <sz val="10"/>
            <color rgb="FF000000"/>
            <rFont val="Tahoma"/>
            <family val="2"/>
          </rPr>
          <t xml:space="preserve">B
</t>
        </r>
        <r>
          <rPr>
            <sz val="10"/>
            <color rgb="FF000000"/>
            <rFont val="Tahoma"/>
            <family val="2"/>
          </rPr>
          <t xml:space="preserve">A1
</t>
        </r>
        <r>
          <rPr>
            <sz val="10"/>
            <color rgb="FF000000"/>
            <rFont val="Tahoma"/>
            <family val="2"/>
          </rPr>
          <t>A2</t>
        </r>
      </text>
    </comment>
    <comment ref="K5" authorId="0" shapeId="0" xr:uid="{559749C2-89D2-AD49-8E0E-0529CED50309}">
      <text>
        <r>
          <rPr>
            <b/>
            <sz val="10"/>
            <color rgb="FF000000"/>
            <rFont val="Tahoma"/>
            <family val="2"/>
          </rPr>
          <t>David Gutierrez Calzada:</t>
        </r>
        <r>
          <rPr>
            <sz val="10"/>
            <color rgb="FF000000"/>
            <rFont val="Tahoma"/>
            <family val="2"/>
          </rPr>
          <t xml:space="preserve">
</t>
        </r>
        <r>
          <rPr>
            <sz val="10"/>
            <color rgb="FF000000"/>
            <rFont val="Tahoma"/>
            <family val="2"/>
          </rPr>
          <t>Factor de irregularidad. Ver NTCDSCDMX2017</t>
        </r>
      </text>
    </comment>
    <comment ref="K6" authorId="0" shapeId="0" xr:uid="{243A6AA5-A824-4349-A4CF-54AABD2243E8}">
      <text>
        <r>
          <rPr>
            <b/>
            <sz val="10"/>
            <color rgb="FF000000"/>
            <rFont val="Tahoma"/>
            <family val="2"/>
          </rPr>
          <t>David Gutierrez Calzada:</t>
        </r>
        <r>
          <rPr>
            <sz val="10"/>
            <color rgb="FF000000"/>
            <rFont val="Tahoma"/>
            <family val="2"/>
          </rPr>
          <t xml:space="preserve">
</t>
        </r>
        <r>
          <rPr>
            <sz val="10"/>
            <color rgb="FF000000"/>
            <rFont val="Tahoma"/>
            <family val="2"/>
          </rPr>
          <t xml:space="preserve">Factor de comportamiento sísmico. Ver </t>
        </r>
        <r>
          <rPr>
            <sz val="10"/>
            <color rgb="FF000000"/>
            <rFont val="Calibri"/>
            <family val="2"/>
          </rPr>
          <t xml:space="preserve">NTCDSCDMX2017 </t>
        </r>
      </text>
    </comment>
    <comment ref="K8" authorId="0" shapeId="0" xr:uid="{69230F21-1AA8-8146-A9FB-26D29007CAAF}">
      <text>
        <r>
          <rPr>
            <b/>
            <sz val="10"/>
            <color rgb="FF000000"/>
            <rFont val="Tahoma"/>
            <family val="2"/>
          </rPr>
          <t>David Gutierrez Calzada:</t>
        </r>
        <r>
          <rPr>
            <sz val="10"/>
            <color rgb="FF000000"/>
            <rFont val="Tahoma"/>
            <family val="2"/>
          </rPr>
          <t xml:space="preserve">
</t>
        </r>
        <r>
          <rPr>
            <sz val="10"/>
            <color rgb="FF000000"/>
            <rFont val="Tahoma"/>
            <family val="2"/>
          </rPr>
          <t xml:space="preserve">Revisar </t>
        </r>
        <r>
          <rPr>
            <sz val="10"/>
            <color rgb="FF000000"/>
            <rFont val="Calibri"/>
            <family val="2"/>
            <scheme val="minor"/>
          </rPr>
          <t>NTCDSCDMX2017</t>
        </r>
        <r>
          <rPr>
            <sz val="10"/>
            <color rgb="FF000000"/>
            <rFont val="Calibri"/>
            <family val="2"/>
            <scheme val="minor"/>
          </rPr>
          <t xml:space="preserve"> </t>
        </r>
      </text>
    </comment>
    <comment ref="G13" authorId="0" shapeId="0" xr:uid="{8BA72C5C-4747-AF4C-9B08-2C55400F9836}">
      <text>
        <r>
          <rPr>
            <b/>
            <sz val="10"/>
            <color rgb="FF000000"/>
            <rFont val="Tahoma"/>
            <family val="2"/>
          </rPr>
          <t>David Gutierrez Calzada:</t>
        </r>
        <r>
          <rPr>
            <sz val="10"/>
            <color rgb="FF000000"/>
            <rFont val="Tahoma"/>
            <family val="2"/>
          </rPr>
          <t xml:space="preserve">
</t>
        </r>
        <r>
          <rPr>
            <sz val="10"/>
            <color rgb="FF000000"/>
            <rFont val="Tahoma"/>
            <family val="2"/>
          </rPr>
          <t xml:space="preserve">Aquí se pegan los datos del espectro transparente (elástico) del SASID para comparar </t>
        </r>
      </text>
    </comment>
    <comment ref="P13" authorId="0" shapeId="0" xr:uid="{112F13CF-EEF7-3846-B188-23A28E6D54A3}">
      <text>
        <r>
          <rPr>
            <b/>
            <sz val="10"/>
            <color rgb="FF000000"/>
            <rFont val="Tahoma"/>
            <family val="2"/>
          </rPr>
          <t>David Gutierrez Calzada:</t>
        </r>
        <r>
          <rPr>
            <sz val="10"/>
            <color rgb="FF000000"/>
            <rFont val="Tahoma"/>
            <family val="2"/>
          </rPr>
          <t xml:space="preserve">
</t>
        </r>
        <r>
          <rPr>
            <sz val="10"/>
            <color rgb="FF000000"/>
            <rFont val="Calibri"/>
            <family val="2"/>
            <scheme val="minor"/>
          </rPr>
          <t xml:space="preserve">Aquí se pegan los datos del espectro de diseño del SASID para comparar </t>
        </r>
        <r>
          <rPr>
            <sz val="10"/>
            <color rgb="FF000000"/>
            <rFont val="Calibri"/>
            <family val="2"/>
            <scheme val="minor"/>
          </rPr>
          <t xml:space="preserve">
</t>
        </r>
      </text>
    </comment>
    <comment ref="B15" authorId="0" shapeId="0" xr:uid="{B76B9DCE-5ABD-1241-A05A-74C8A0115678}">
      <text>
        <r>
          <rPr>
            <b/>
            <sz val="10"/>
            <color rgb="FF000000"/>
            <rFont val="Tahoma"/>
            <family val="2"/>
          </rPr>
          <t>David Gutierrez Calzada:</t>
        </r>
        <r>
          <rPr>
            <sz val="10"/>
            <color rgb="FF000000"/>
            <rFont val="Tahoma"/>
            <family val="2"/>
          </rPr>
          <t xml:space="preserve">
</t>
        </r>
        <r>
          <rPr>
            <sz val="10"/>
            <color rgb="FF000000"/>
            <rFont val="Tahoma"/>
            <family val="2"/>
          </rPr>
          <t>Automáticamente ordena los periodos tomando en cuenta el Ta y Tb. Se hizo de esta maner para comparar con el SASID</t>
        </r>
      </text>
    </comment>
  </commentList>
</comments>
</file>

<file path=xl/sharedStrings.xml><?xml version="1.0" encoding="utf-8"?>
<sst xmlns="http://schemas.openxmlformats.org/spreadsheetml/2006/main" count="164" uniqueCount="105">
  <si>
    <t>t</t>
  </si>
  <si>
    <t>T</t>
  </si>
  <si>
    <t>[seg]</t>
  </si>
  <si>
    <t>a</t>
  </si>
  <si>
    <t>[fracción de g]</t>
  </si>
  <si>
    <t>seg</t>
  </si>
  <si>
    <r>
      <rPr>
        <sz val="12"/>
        <color theme="1"/>
        <rFont val="Symbol"/>
        <charset val="2"/>
      </rPr>
      <t>l</t>
    </r>
    <r>
      <rPr>
        <sz val="12"/>
        <color theme="1"/>
        <rFont val="Calibri"/>
        <family val="2"/>
        <scheme val="minor"/>
      </rPr>
      <t>=</t>
    </r>
  </si>
  <si>
    <r>
      <rPr>
        <sz val="12"/>
        <color theme="1"/>
        <rFont val="Symbol"/>
        <charset val="2"/>
      </rPr>
      <t>e</t>
    </r>
    <r>
      <rPr>
        <sz val="12"/>
        <color theme="1"/>
        <rFont val="Calibri"/>
        <family val="2"/>
        <scheme val="minor"/>
      </rPr>
      <t>=</t>
    </r>
  </si>
  <si>
    <r>
      <rPr>
        <sz val="12"/>
        <color theme="1"/>
        <rFont val="Symbol"/>
        <charset val="2"/>
      </rPr>
      <t>t</t>
    </r>
    <r>
      <rPr>
        <sz val="12"/>
        <color theme="1"/>
        <rFont val="Calibri"/>
        <family val="2"/>
        <scheme val="minor"/>
      </rPr>
      <t>=</t>
    </r>
  </si>
  <si>
    <r>
      <rPr>
        <sz val="12"/>
        <color theme="1"/>
        <rFont val="Symbol"/>
        <charset val="2"/>
      </rPr>
      <t>z</t>
    </r>
    <r>
      <rPr>
        <sz val="12"/>
        <color theme="1"/>
        <rFont val="Calibri"/>
        <family val="2"/>
        <scheme val="minor"/>
      </rPr>
      <t>=</t>
    </r>
  </si>
  <si>
    <r>
      <rPr>
        <sz val="12"/>
        <color theme="1"/>
        <rFont val="Symbol"/>
        <charset val="2"/>
      </rPr>
      <t>t</t>
    </r>
    <r>
      <rPr>
        <sz val="12"/>
        <color theme="1"/>
        <rFont val="Calibri"/>
        <family val="2"/>
        <charset val="2"/>
        <scheme val="minor"/>
      </rPr>
      <t>Tb=</t>
    </r>
  </si>
  <si>
    <t>b</t>
  </si>
  <si>
    <t>Ta</t>
  </si>
  <si>
    <t>Tb</t>
  </si>
  <si>
    <t>p</t>
  </si>
  <si>
    <t>Latitud</t>
  </si>
  <si>
    <t>Longitud</t>
  </si>
  <si>
    <t>Ts</t>
  </si>
  <si>
    <t>a0</t>
  </si>
  <si>
    <t>c</t>
  </si>
  <si>
    <t>k</t>
  </si>
  <si>
    <t>amax</t>
  </si>
  <si>
    <t>Datos de SASID [ver. 4.0.2.0]</t>
  </si>
  <si>
    <t xml:space="preserve">Periodo del sitio (s) </t>
  </si>
  <si>
    <t xml:space="preserve"> λ</t>
  </si>
  <si>
    <t xml:space="preserve"> ε</t>
  </si>
  <si>
    <t>&lt; Ts &lt;=</t>
  </si>
  <si>
    <t>diferencia</t>
  </si>
  <si>
    <t>del SASID</t>
  </si>
  <si>
    <t>Del espectro elástico</t>
  </si>
  <si>
    <t>Tabla 3.1.1</t>
  </si>
  <si>
    <t>ESPECTRO ELÁSTICO</t>
  </si>
  <si>
    <t>Grupo</t>
  </si>
  <si>
    <t>Factor de importancia</t>
  </si>
  <si>
    <t>B</t>
  </si>
  <si>
    <t>A1</t>
  </si>
  <si>
    <t>A2</t>
  </si>
  <si>
    <t>Factor de irregularidad</t>
  </si>
  <si>
    <t>Factor de comportamiento sísmico Q</t>
  </si>
  <si>
    <t>Grupo =</t>
  </si>
  <si>
    <t>Factor de importancia =</t>
  </si>
  <si>
    <t>Factor de irregularidad =</t>
  </si>
  <si>
    <t>F. Comportamiento sísmico, Q =</t>
  </si>
  <si>
    <r>
      <rPr>
        <sz val="12"/>
        <color theme="1"/>
        <rFont val="Calibri (Cuerpo)"/>
      </rPr>
      <t>Factor básico de sobre-resistencia, R</t>
    </r>
    <r>
      <rPr>
        <vertAlign val="subscript"/>
        <sz val="12"/>
        <color theme="1"/>
        <rFont val="Calibri"/>
        <family val="2"/>
        <scheme val="minor"/>
      </rPr>
      <t xml:space="preserve">0 </t>
    </r>
    <r>
      <rPr>
        <sz val="12"/>
        <color theme="1"/>
        <rFont val="Calibri (Cuerpo)"/>
      </rPr>
      <t>=</t>
    </r>
  </si>
  <si>
    <t>Factor básico de sobre-resistencia Ro</t>
  </si>
  <si>
    <t>Q&gt;=3</t>
  </si>
  <si>
    <t>Q&lt;3</t>
  </si>
  <si>
    <t>Requisitos para Q y utilizar Ro</t>
  </si>
  <si>
    <r>
      <rPr>
        <sz val="12"/>
        <color theme="1"/>
        <rFont val="Calibri (Cuerpo)"/>
      </rPr>
      <t>Factor de corrección por hiperestaticidad, k</t>
    </r>
    <r>
      <rPr>
        <vertAlign val="subscript"/>
        <sz val="12"/>
        <color theme="1"/>
        <rFont val="Calibri"/>
        <family val="2"/>
        <scheme val="minor"/>
      </rPr>
      <t xml:space="preserve">1 </t>
    </r>
    <r>
      <rPr>
        <sz val="12"/>
        <color theme="1"/>
        <rFont val="Calibri (Cuerpo)"/>
      </rPr>
      <t>=</t>
    </r>
  </si>
  <si>
    <t>Factor de corrección por hiperestaticidad</t>
  </si>
  <si>
    <t>Requisitos</t>
  </si>
  <si>
    <t>Sistemas duales, tabla 4.2.1 y 4.2.2</t>
  </si>
  <si>
    <t>Tres o más crujías resistentes a sismo en las dos direcciones</t>
  </si>
  <si>
    <t>Menos de tres crujías resistentes a sismo en las dos direcciones</t>
  </si>
  <si>
    <t>Q'</t>
  </si>
  <si>
    <t>con SASID %</t>
  </si>
  <si>
    <t>R</t>
  </si>
  <si>
    <r>
      <t>k</t>
    </r>
    <r>
      <rPr>
        <vertAlign val="subscript"/>
        <sz val="12"/>
        <color theme="1"/>
        <rFont val="Calibri (Cuerpo)"/>
      </rPr>
      <t>2</t>
    </r>
  </si>
  <si>
    <t>ESPECTRO DE DISEÑO (2017)</t>
  </si>
  <si>
    <t>Del espectro de diseño</t>
  </si>
  <si>
    <t>Regular</t>
  </si>
  <si>
    <t>Irregular</t>
  </si>
  <si>
    <t>Muy irregular</t>
  </si>
  <si>
    <t>Condición de irregularidad</t>
  </si>
  <si>
    <t>Q' corregido</t>
  </si>
  <si>
    <t>por irregularidad</t>
  </si>
  <si>
    <r>
      <t>a/(R.Q'</t>
    </r>
    <r>
      <rPr>
        <vertAlign val="subscript"/>
        <sz val="12"/>
        <color theme="1"/>
        <rFont val="Calibri (Cuerpo)"/>
      </rPr>
      <t>corregido</t>
    </r>
    <r>
      <rPr>
        <sz val="12"/>
        <color theme="1"/>
        <rFont val="Calibri"/>
        <family val="2"/>
        <scheme val="minor"/>
      </rPr>
      <t>)</t>
    </r>
  </si>
  <si>
    <r>
      <rPr>
        <sz val="12"/>
        <color theme="1"/>
        <rFont val="Calibri (Cuerpo)"/>
      </rPr>
      <t>Factor de incremento para estructuras pequeñas y rígidas = k</t>
    </r>
    <r>
      <rPr>
        <vertAlign val="subscript"/>
        <sz val="12"/>
        <color theme="1"/>
        <rFont val="Calibri"/>
        <family val="2"/>
        <scheme val="minor"/>
      </rPr>
      <t>2</t>
    </r>
  </si>
  <si>
    <r>
      <rPr>
        <b/>
        <sz val="12"/>
        <color theme="1"/>
        <rFont val="Calibri (Cuerpo)"/>
      </rPr>
      <t>a</t>
    </r>
    <r>
      <rPr>
        <b/>
        <vertAlign val="subscript"/>
        <sz val="12"/>
        <color theme="1"/>
        <rFont val="Calibri"/>
        <family val="2"/>
        <scheme val="minor"/>
      </rPr>
      <t xml:space="preserve">mín </t>
    </r>
    <r>
      <rPr>
        <b/>
        <sz val="12"/>
        <color theme="1"/>
        <rFont val="Calibri (Cuerpo)"/>
      </rPr>
      <t>=</t>
    </r>
  </si>
  <si>
    <r>
      <t xml:space="preserve">Tabla 3.1.1 Valores de </t>
    </r>
    <r>
      <rPr>
        <b/>
        <sz val="12"/>
        <color theme="1"/>
        <rFont val="Symbol"/>
        <charset val="2"/>
      </rPr>
      <t>l</t>
    </r>
    <r>
      <rPr>
        <b/>
        <sz val="12"/>
        <color theme="1"/>
        <rFont val="Calibri"/>
        <family val="2"/>
        <scheme val="minor"/>
      </rPr>
      <t xml:space="preserve">, </t>
    </r>
    <r>
      <rPr>
        <b/>
        <sz val="12"/>
        <color theme="1"/>
        <rFont val="Symbol"/>
        <charset val="2"/>
      </rPr>
      <t>e</t>
    </r>
    <r>
      <rPr>
        <b/>
        <sz val="12"/>
        <color theme="1"/>
        <rFont val="Calibri"/>
        <family val="2"/>
        <scheme val="minor"/>
      </rPr>
      <t xml:space="preserve"> y </t>
    </r>
    <r>
      <rPr>
        <b/>
        <sz val="12"/>
        <color theme="1"/>
        <rFont val="Symbol"/>
        <charset val="2"/>
      </rPr>
      <t>t</t>
    </r>
    <r>
      <rPr>
        <b/>
        <sz val="12"/>
        <color theme="1"/>
        <rFont val="Calibri"/>
        <family val="2"/>
        <scheme val="minor"/>
      </rPr>
      <t xml:space="preserve"> en función de Ts</t>
    </r>
  </si>
  <si>
    <t>DATOS. TABLAS AUXILIARES</t>
  </si>
  <si>
    <t>Parámetros básicos para la construcción del ESPECTRO DE DISEÑO</t>
  </si>
  <si>
    <t>Para calcular Q' y R</t>
  </si>
  <si>
    <r>
      <rPr>
        <sz val="12"/>
        <color theme="1"/>
        <rFont val="Symbol"/>
        <charset val="2"/>
      </rPr>
      <t>b</t>
    </r>
    <r>
      <rPr>
        <sz val="12"/>
        <color theme="1"/>
        <rFont val="Calibri"/>
        <family val="2"/>
        <scheme val="minor"/>
      </rPr>
      <t>=</t>
    </r>
  </si>
  <si>
    <r>
      <rPr>
        <sz val="12"/>
        <color theme="1"/>
        <rFont val="Arial"/>
        <family val="2"/>
      </rPr>
      <t xml:space="preserve">a = </t>
    </r>
    <r>
      <rPr>
        <sz val="12"/>
        <color theme="1"/>
        <rFont val="Symbol"/>
        <charset val="2"/>
      </rPr>
      <t>b</t>
    </r>
    <r>
      <rPr>
        <sz val="12"/>
        <color theme="1"/>
        <rFont val="Arial"/>
        <family val="2"/>
      </rPr>
      <t>c =</t>
    </r>
  </si>
  <si>
    <t>Q' =</t>
  </si>
  <si>
    <r>
      <t xml:space="preserve">Q' </t>
    </r>
    <r>
      <rPr>
        <vertAlign val="subscript"/>
        <sz val="12"/>
        <color theme="1"/>
        <rFont val="Arial"/>
        <family val="2"/>
      </rPr>
      <t>corregido</t>
    </r>
    <r>
      <rPr>
        <sz val="12"/>
        <color theme="1"/>
        <rFont val="Arial"/>
        <family val="2"/>
      </rPr>
      <t>=</t>
    </r>
  </si>
  <si>
    <t>R =</t>
  </si>
  <si>
    <r>
      <t>k</t>
    </r>
    <r>
      <rPr>
        <vertAlign val="subscript"/>
        <sz val="12"/>
        <color theme="1"/>
        <rFont val="Arial"/>
        <family val="2"/>
      </rPr>
      <t xml:space="preserve">2 </t>
    </r>
    <r>
      <rPr>
        <sz val="12"/>
        <color theme="1"/>
        <rFont val="Arial"/>
        <family val="2"/>
      </rPr>
      <t>=</t>
    </r>
  </si>
  <si>
    <t>Fuerza sísmica, Fi</t>
  </si>
  <si>
    <t>Nivel</t>
  </si>
  <si>
    <t>hi</t>
  </si>
  <si>
    <t>Wi</t>
  </si>
  <si>
    <t>Wihi</t>
  </si>
  <si>
    <r>
      <t>Wihi*(</t>
    </r>
    <r>
      <rPr>
        <sz val="12"/>
        <color theme="1"/>
        <rFont val="Symbol"/>
        <charset val="2"/>
      </rPr>
      <t>S</t>
    </r>
    <r>
      <rPr>
        <sz val="12"/>
        <color theme="1"/>
        <rFont val="Calibri"/>
        <family val="2"/>
        <scheme val="minor"/>
      </rPr>
      <t>wi/</t>
    </r>
    <r>
      <rPr>
        <sz val="12"/>
        <color theme="1"/>
        <rFont val="Symbol"/>
        <charset val="2"/>
      </rPr>
      <t>S</t>
    </r>
    <r>
      <rPr>
        <sz val="12"/>
        <color theme="1"/>
        <rFont val="Calibri"/>
        <family val="2"/>
        <scheme val="minor"/>
      </rPr>
      <t>wihi)</t>
    </r>
  </si>
  <si>
    <r>
      <t>c/(Q'R)*Wihi*(</t>
    </r>
    <r>
      <rPr>
        <sz val="12"/>
        <color theme="1"/>
        <rFont val="Symbol"/>
        <charset val="2"/>
      </rPr>
      <t>S</t>
    </r>
    <r>
      <rPr>
        <sz val="12"/>
        <color theme="1"/>
        <rFont val="Calibri"/>
        <family val="2"/>
        <scheme val="minor"/>
      </rPr>
      <t>wi/</t>
    </r>
    <r>
      <rPr>
        <sz val="12"/>
        <color theme="1"/>
        <rFont val="Symbol"/>
        <charset val="2"/>
      </rPr>
      <t>S</t>
    </r>
    <r>
      <rPr>
        <sz val="12"/>
        <color theme="1"/>
        <rFont val="Calibri"/>
        <family val="2"/>
        <scheme val="minor"/>
      </rPr>
      <t>wihi)</t>
    </r>
  </si>
  <si>
    <t>Vi</t>
  </si>
  <si>
    <t>[m]</t>
  </si>
  <si>
    <t>[ton]</t>
  </si>
  <si>
    <t xml:space="preserve">c/(Q'R) = </t>
  </si>
  <si>
    <r>
      <t>V</t>
    </r>
    <r>
      <rPr>
        <vertAlign val="subscript"/>
        <sz val="12"/>
        <color theme="1"/>
        <rFont val="Calibri (Cuerpo)"/>
      </rPr>
      <t>0</t>
    </r>
    <r>
      <rPr>
        <sz val="12"/>
        <color theme="1"/>
        <rFont val="Calibri"/>
        <family val="2"/>
        <scheme val="minor"/>
      </rPr>
      <t>/W</t>
    </r>
    <r>
      <rPr>
        <vertAlign val="subscript"/>
        <sz val="12"/>
        <color theme="1"/>
        <rFont val="Calibri (Cuerpo)"/>
      </rPr>
      <t xml:space="preserve">0 </t>
    </r>
    <r>
      <rPr>
        <sz val="12"/>
        <color theme="1"/>
        <rFont val="Calibri"/>
        <family val="2"/>
        <scheme val="minor"/>
      </rPr>
      <t xml:space="preserve">= </t>
    </r>
  </si>
  <si>
    <t>Cortante</t>
  </si>
  <si>
    <t>SUMAS</t>
  </si>
  <si>
    <t>[ton.m]</t>
  </si>
  <si>
    <r>
      <t>hi</t>
    </r>
    <r>
      <rPr>
        <vertAlign val="subscript"/>
        <sz val="12"/>
        <color theme="1"/>
        <rFont val="Calibri (Cuerpo)"/>
      </rPr>
      <t>entrepiso</t>
    </r>
  </si>
  <si>
    <t>ANÁLISIS SÍSMICO ESTÁTICO</t>
  </si>
  <si>
    <t>Q'R</t>
  </si>
  <si>
    <t>Mi</t>
  </si>
  <si>
    <t>[ton.s^2/m]</t>
  </si>
  <si>
    <t>gravedad</t>
  </si>
  <si>
    <t>cm/seg^2</t>
  </si>
  <si>
    <t>ANÁLISIS ESTÁTICO. NORMAS TÉCNICAS COMPLEMENTARIAS DE DISEÑO POR SISMO 2017. CDMX. DGC.</t>
  </si>
  <si>
    <t>ESPECTRO TRANSPARENTE Y DE DISEÑO. NORMAS TÉCNICAS COMPLEMENTARIAS DE DISEÑO POR SISMO 2017. CDMX. DGC</t>
  </si>
  <si>
    <t>MADE BY DAVIDGCALZADA</t>
  </si>
  <si>
    <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</si>
</sst>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000"/>
    <numFmt numFmtId="166" formatCode="#,##0.0000"/>
    <numFmt numFmtId="167" formatCode="#,##0.000"/>
  </numFmts>
  <fonts count="29">
    <font>
      <sz val="12"/>
      <color theme="1"/>
      <name val="Calibri"/>
      <family val="2"/>
      <scheme val="minor"/>
    </font>
    <font>
      <b/>
      <sz val="12"/>
      <color theme="1"/>
      <name val="Calibri"/>
      <family val="2"/>
      <scheme val="minor"/>
    </font>
    <font>
      <sz val="12"/>
      <color theme="1"/>
      <name val="Symbol"/>
      <charset val="2"/>
    </font>
    <font>
      <sz val="12"/>
      <color theme="1"/>
      <name val="Calibri"/>
      <family val="2"/>
      <charset val="2"/>
      <scheme val="minor"/>
    </font>
    <font>
      <vertAlign val="subscript"/>
      <sz val="12"/>
      <color theme="1"/>
      <name val="Calibri (Cuerpo)"/>
    </font>
    <font>
      <sz val="9"/>
      <color theme="1"/>
      <name val="Helvetica"/>
      <family val="2"/>
    </font>
    <font>
      <sz val="9"/>
      <color theme="1"/>
      <name val="Symbol"/>
      <charset val="2"/>
    </font>
    <font>
      <sz val="12"/>
      <color theme="8" tint="0.39997558519241921"/>
      <name val="Calibri"/>
      <family val="2"/>
      <scheme val="minor"/>
    </font>
    <font>
      <sz val="12"/>
      <name val="Calibri"/>
      <family val="2"/>
      <scheme val="minor"/>
    </font>
    <font>
      <sz val="10"/>
      <color theme="1"/>
      <name val="Calibri"/>
      <family val="2"/>
      <scheme val="minor"/>
    </font>
    <font>
      <vertAlign val="subscript"/>
      <sz val="12"/>
      <color theme="1"/>
      <name val="Calibri"/>
      <family val="2"/>
      <scheme val="minor"/>
    </font>
    <font>
      <sz val="12"/>
      <color theme="1"/>
      <name val="Calibri (Cuerpo)"/>
    </font>
    <font>
      <b/>
      <i/>
      <sz val="12"/>
      <color theme="1"/>
      <name val="Calibri"/>
      <family val="2"/>
      <scheme val="minor"/>
    </font>
    <font>
      <b/>
      <sz val="12"/>
      <color theme="8" tint="0.39997558519241921"/>
      <name val="Calibri"/>
      <family val="2"/>
      <scheme val="minor"/>
    </font>
    <font>
      <b/>
      <vertAlign val="subscript"/>
      <sz val="12"/>
      <color theme="1"/>
      <name val="Calibri"/>
      <family val="2"/>
      <scheme val="minor"/>
    </font>
    <font>
      <b/>
      <sz val="12"/>
      <color theme="1"/>
      <name val="Calibri (Cuerpo)"/>
    </font>
    <font>
      <b/>
      <sz val="12"/>
      <color theme="1"/>
      <name val="Symbol"/>
      <charset val="2"/>
    </font>
    <font>
      <b/>
      <sz val="14"/>
      <color theme="1"/>
      <name val="Calibri"/>
      <family val="2"/>
      <scheme val="minor"/>
    </font>
    <font>
      <sz val="12"/>
      <color rgb="FFFF0000"/>
      <name val="Calibri"/>
      <family val="2"/>
      <scheme val="minor"/>
    </font>
    <font>
      <sz val="12"/>
      <color theme="1"/>
      <name val="Arial"/>
      <family val="2"/>
    </font>
    <font>
      <sz val="12"/>
      <color theme="1"/>
      <name val="Calibri"/>
      <family val="2"/>
      <charset val="2"/>
    </font>
    <font>
      <vertAlign val="subscript"/>
      <sz val="12"/>
      <color theme="1"/>
      <name val="Arial"/>
      <family val="2"/>
    </font>
    <font>
      <b/>
      <sz val="12"/>
      <color rgb="FFFF0000"/>
      <name val="Calibri"/>
      <family val="2"/>
      <scheme val="minor"/>
    </font>
    <font>
      <b/>
      <sz val="14"/>
      <color theme="4" tint="-0.249977111117893"/>
      <name val="Calibri"/>
      <family val="2"/>
      <scheme val="minor"/>
    </font>
    <font>
      <sz val="12"/>
      <color theme="0"/>
      <name val="Calibri"/>
      <family val="2"/>
      <scheme val="minor"/>
    </font>
    <font>
      <sz val="10"/>
      <color rgb="FF000000"/>
      <name val="Tahoma"/>
      <family val="2"/>
    </font>
    <font>
      <b/>
      <sz val="10"/>
      <color rgb="FF000000"/>
      <name val="Tahoma"/>
      <family val="2"/>
    </font>
    <font>
      <sz val="10"/>
      <color rgb="FF000000"/>
      <name val="Calibri"/>
      <family val="2"/>
      <scheme val="minor"/>
    </font>
    <font>
      <sz val="10"/>
      <color rgb="FF000000"/>
      <name val="Calibri"/>
      <family val="2"/>
    </font>
  </fonts>
  <fills count="11">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EEC8"/>
        <bgColor indexed="64"/>
      </patternFill>
    </fill>
    <fill>
      <patternFill patternType="solid">
        <fgColor theme="3" tint="0.79998168889431442"/>
        <bgColor indexed="64"/>
      </patternFill>
    </fill>
    <fill>
      <patternFill patternType="solid">
        <fgColor rgb="FFFAEBFF"/>
        <bgColor indexed="64"/>
      </patternFill>
    </fill>
    <fill>
      <patternFill patternType="solid">
        <fgColor theme="0" tint="-4.9989318521683403E-2"/>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auto="1"/>
      </right>
      <top style="medium">
        <color indexed="64"/>
      </top>
      <bottom style="dotted">
        <color auto="1"/>
      </bottom>
      <diagonal/>
    </border>
    <border>
      <left style="thin">
        <color auto="1"/>
      </left>
      <right style="medium">
        <color indexed="64"/>
      </right>
      <top style="medium">
        <color indexed="64"/>
      </top>
      <bottom style="dotted">
        <color auto="1"/>
      </bottom>
      <diagonal/>
    </border>
    <border>
      <left style="medium">
        <color indexed="64"/>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medium">
        <color indexed="64"/>
      </left>
      <right style="thin">
        <color auto="1"/>
      </right>
      <top style="dotted">
        <color auto="1"/>
      </top>
      <bottom style="medium">
        <color indexed="64"/>
      </bottom>
      <diagonal/>
    </border>
    <border>
      <left style="thin">
        <color auto="1"/>
      </left>
      <right style="medium">
        <color indexed="64"/>
      </right>
      <top style="dotted">
        <color auto="1"/>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206">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vertical="center" wrapText="1"/>
    </xf>
    <xf numFmtId="0" fontId="1" fillId="0" borderId="0" xfId="0" applyFont="1"/>
    <xf numFmtId="0" fontId="0" fillId="0" borderId="4" xfId="0" applyBorder="1"/>
    <xf numFmtId="0" fontId="0" fillId="0" borderId="0" xfId="0" applyBorder="1" applyAlignment="1">
      <alignment vertical="center" wrapText="1"/>
    </xf>
    <xf numFmtId="0" fontId="0" fillId="0" borderId="9" xfId="0" applyBorder="1"/>
    <xf numFmtId="0" fontId="0" fillId="0" borderId="0" xfId="0" applyBorder="1"/>
    <xf numFmtId="0" fontId="0" fillId="0" borderId="8" xfId="0" applyBorder="1"/>
    <xf numFmtId="0" fontId="0" fillId="0" borderId="0" xfId="0" applyAlignment="1">
      <alignment horizontal="left"/>
    </xf>
    <xf numFmtId="0" fontId="0" fillId="0" borderId="15" xfId="0" applyBorder="1" applyAlignment="1">
      <alignment horizontal="center"/>
    </xf>
    <xf numFmtId="0" fontId="0" fillId="0" borderId="14" xfId="0" applyBorder="1" applyAlignment="1">
      <alignment horizontal="center"/>
    </xf>
    <xf numFmtId="0" fontId="2" fillId="0" borderId="15" xfId="0" applyFon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164" fontId="0" fillId="0" borderId="17" xfId="0" applyNumberFormat="1" applyBorder="1" applyAlignment="1">
      <alignment horizontal="center"/>
    </xf>
    <xf numFmtId="164" fontId="0" fillId="0" borderId="20" xfId="0" applyNumberFormat="1" applyBorder="1" applyAlignment="1">
      <alignment horizontal="center"/>
    </xf>
    <xf numFmtId="164" fontId="0" fillId="0" borderId="23" xfId="0" applyNumberFormat="1" applyBorder="1" applyAlignment="1">
      <alignment horizontal="center"/>
    </xf>
    <xf numFmtId="0" fontId="7" fillId="0" borderId="15" xfId="0" applyFont="1" applyBorder="1" applyAlignment="1">
      <alignment horizontal="center"/>
    </xf>
    <xf numFmtId="0" fontId="7" fillId="0" borderId="14" xfId="0" applyFont="1" applyBorder="1" applyAlignment="1">
      <alignment horizontal="center"/>
    </xf>
    <xf numFmtId="165" fontId="7" fillId="0" borderId="17" xfId="0" applyNumberFormat="1" applyFont="1" applyFill="1" applyBorder="1"/>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165" fontId="7" fillId="0" borderId="20" xfId="0" applyNumberFormat="1" applyFont="1" applyFill="1" applyBorder="1"/>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165" fontId="7" fillId="0" borderId="23" xfId="0" applyNumberFormat="1" applyFont="1" applyFill="1" applyBorder="1"/>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0" fillId="3" borderId="14" xfId="0" applyFill="1" applyBorder="1" applyAlignment="1">
      <alignment horizontal="center"/>
    </xf>
    <xf numFmtId="0" fontId="0" fillId="0" borderId="0" xfId="0" applyBorder="1" applyAlignment="1">
      <alignment horizontal="left" vertical="center" wrapText="1"/>
    </xf>
    <xf numFmtId="0" fontId="0" fillId="0" borderId="0" xfId="0" applyFill="1" applyBorder="1" applyAlignment="1">
      <alignment vertical="center" wrapText="1"/>
    </xf>
    <xf numFmtId="0" fontId="0" fillId="0" borderId="11" xfId="0" applyBorder="1"/>
    <xf numFmtId="0" fontId="0" fillId="0" borderId="12" xfId="0" applyBorder="1"/>
    <xf numFmtId="164" fontId="0" fillId="0" borderId="15" xfId="0" applyNumberFormat="1"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horizontal="center"/>
    </xf>
    <xf numFmtId="0" fontId="0" fillId="0" borderId="15" xfId="0" applyFont="1" applyBorder="1" applyAlignment="1">
      <alignment horizontal="center" vertical="center"/>
    </xf>
    <xf numFmtId="0" fontId="0" fillId="4" borderId="15" xfId="0" applyFill="1" applyBorder="1" applyAlignment="1">
      <alignment horizontal="center"/>
    </xf>
    <xf numFmtId="0" fontId="0" fillId="4" borderId="14" xfId="0" applyFill="1" applyBorder="1" applyAlignment="1">
      <alignment horizontal="center"/>
    </xf>
    <xf numFmtId="164" fontId="0" fillId="4" borderId="15" xfId="0" applyNumberFormat="1" applyFill="1" applyBorder="1" applyAlignment="1">
      <alignment horizontal="center"/>
    </xf>
    <xf numFmtId="164" fontId="0" fillId="4" borderId="13" xfId="0" applyNumberFormat="1" applyFill="1" applyBorder="1" applyAlignment="1">
      <alignment horizontal="center"/>
    </xf>
    <xf numFmtId="164" fontId="0" fillId="4" borderId="14" xfId="0" applyNumberFormat="1" applyFill="1" applyBorder="1" applyAlignment="1">
      <alignment horizontal="center"/>
    </xf>
    <xf numFmtId="0" fontId="0" fillId="4" borderId="16" xfId="0" applyFill="1" applyBorder="1" applyAlignment="1">
      <alignment horizontal="center"/>
    </xf>
    <xf numFmtId="0" fontId="0" fillId="4" borderId="19" xfId="0" applyFill="1" applyBorder="1" applyAlignment="1">
      <alignment horizontal="center"/>
    </xf>
    <xf numFmtId="0" fontId="0" fillId="4" borderId="22" xfId="0" applyFill="1" applyBorder="1" applyAlignment="1">
      <alignment horizontal="center"/>
    </xf>
    <xf numFmtId="164" fontId="0" fillId="4" borderId="17" xfId="0" applyNumberFormat="1" applyFill="1" applyBorder="1" applyAlignment="1">
      <alignment horizontal="center"/>
    </xf>
    <xf numFmtId="164" fontId="0" fillId="4" borderId="20" xfId="0" applyNumberFormat="1" applyFill="1" applyBorder="1" applyAlignment="1">
      <alignment horizontal="center"/>
    </xf>
    <xf numFmtId="164" fontId="0" fillId="4" borderId="23" xfId="0" applyNumberFormat="1" applyFill="1" applyBorder="1" applyAlignment="1">
      <alignment horizontal="center"/>
    </xf>
    <xf numFmtId="165" fontId="7" fillId="0" borderId="25" xfId="0" applyNumberFormat="1" applyFont="1" applyFill="1" applyBorder="1"/>
    <xf numFmtId="165" fontId="7" fillId="0" borderId="26" xfId="0" applyNumberFormat="1" applyFont="1" applyFill="1" applyBorder="1"/>
    <xf numFmtId="165" fontId="7" fillId="0" borderId="27" xfId="0" applyNumberFormat="1" applyFont="1" applyFill="1" applyBorder="1"/>
    <xf numFmtId="0" fontId="7" fillId="0" borderId="13" xfId="0" applyFont="1" applyBorder="1" applyAlignment="1">
      <alignment horizont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0" fillId="0" borderId="3" xfId="0" applyBorder="1"/>
    <xf numFmtId="0" fontId="0" fillId="3" borderId="1" xfId="0" applyFill="1" applyBorder="1" applyAlignment="1">
      <alignment horizontal="center" vertical="center"/>
    </xf>
    <xf numFmtId="0" fontId="9" fillId="3" borderId="1" xfId="0" applyFont="1" applyFill="1" applyBorder="1" applyAlignment="1">
      <alignment horizontal="center" vertical="center" wrapText="1"/>
    </xf>
    <xf numFmtId="0" fontId="0" fillId="3" borderId="13" xfId="0" applyFill="1" applyBorder="1" applyAlignment="1">
      <alignment horizontal="center"/>
    </xf>
    <xf numFmtId="0" fontId="9" fillId="6" borderId="1" xfId="0" applyFont="1" applyFill="1" applyBorder="1" applyAlignment="1">
      <alignment horizontal="center" vertical="center" wrapText="1"/>
    </xf>
    <xf numFmtId="0" fontId="0" fillId="6" borderId="13" xfId="0" applyFill="1" applyBorder="1" applyAlignment="1">
      <alignment horizontal="center"/>
    </xf>
    <xf numFmtId="0" fontId="0" fillId="6" borderId="14" xfId="0" applyFill="1" applyBorder="1" applyAlignment="1">
      <alignment horizontal="center"/>
    </xf>
    <xf numFmtId="0" fontId="9" fillId="5" borderId="1" xfId="0" applyFont="1" applyFill="1" applyBorder="1" applyAlignment="1">
      <alignment horizontal="center" vertical="center" wrapText="1"/>
    </xf>
    <xf numFmtId="0" fontId="0" fillId="5" borderId="13" xfId="0" applyFill="1" applyBorder="1" applyAlignment="1">
      <alignment horizontal="center"/>
    </xf>
    <xf numFmtId="0" fontId="0" fillId="5" borderId="14" xfId="0" applyFill="1" applyBorder="1" applyAlignment="1">
      <alignment horizontal="center"/>
    </xf>
    <xf numFmtId="0" fontId="9" fillId="7" borderId="1" xfId="0" applyFont="1" applyFill="1" applyBorder="1" applyAlignment="1">
      <alignment horizontal="center" vertical="center" wrapText="1"/>
    </xf>
    <xf numFmtId="0" fontId="0" fillId="7" borderId="15" xfId="0" applyFill="1" applyBorder="1" applyAlignment="1">
      <alignment horizontal="center"/>
    </xf>
    <xf numFmtId="0" fontId="0" fillId="7" borderId="14" xfId="0" applyFill="1" applyBorder="1" applyAlignment="1">
      <alignment horizontal="center"/>
    </xf>
    <xf numFmtId="0" fontId="9" fillId="8" borderId="1" xfId="0" applyFont="1" applyFill="1" applyBorder="1" applyAlignment="1">
      <alignment horizontal="center" vertical="center" wrapText="1"/>
    </xf>
    <xf numFmtId="0" fontId="0" fillId="8" borderId="13" xfId="0" applyFill="1" applyBorder="1" applyAlignment="1">
      <alignment horizontal="center"/>
    </xf>
    <xf numFmtId="0" fontId="0" fillId="8" borderId="15" xfId="0" applyFill="1" applyBorder="1" applyAlignment="1">
      <alignment horizontal="left"/>
    </xf>
    <xf numFmtId="0" fontId="0" fillId="8" borderId="3" xfId="0" applyFill="1" applyBorder="1" applyAlignment="1">
      <alignment horizontal="left"/>
    </xf>
    <xf numFmtId="0" fontId="0" fillId="8" borderId="3" xfId="0" applyFill="1" applyBorder="1"/>
    <xf numFmtId="0" fontId="0" fillId="8" borderId="4" xfId="0" applyFill="1" applyBorder="1"/>
    <xf numFmtId="0" fontId="0" fillId="8" borderId="13" xfId="0" applyFill="1" applyBorder="1" applyAlignment="1">
      <alignment horizontal="left"/>
    </xf>
    <xf numFmtId="0" fontId="0" fillId="8" borderId="0" xfId="0" applyFill="1" applyBorder="1" applyAlignment="1">
      <alignment horizontal="left"/>
    </xf>
    <xf numFmtId="0" fontId="0" fillId="8" borderId="0" xfId="0" applyFill="1" applyBorder="1"/>
    <xf numFmtId="0" fontId="0" fillId="8" borderId="6" xfId="0" applyFill="1" applyBorder="1"/>
    <xf numFmtId="0" fontId="0" fillId="8" borderId="14" xfId="0" applyFill="1" applyBorder="1" applyAlignment="1">
      <alignment horizontal="center"/>
    </xf>
    <xf numFmtId="0" fontId="0" fillId="8" borderId="14" xfId="0" applyFill="1" applyBorder="1" applyAlignment="1">
      <alignment horizontal="left"/>
    </xf>
    <xf numFmtId="0" fontId="0" fillId="8" borderId="8" xfId="0" applyFill="1" applyBorder="1" applyAlignment="1">
      <alignment horizontal="left"/>
    </xf>
    <xf numFmtId="0" fontId="0" fillId="8" borderId="8" xfId="0" applyFill="1" applyBorder="1"/>
    <xf numFmtId="0" fontId="0" fillId="8" borderId="9" xfId="0" applyFill="1" applyBorder="1"/>
    <xf numFmtId="0" fontId="5" fillId="9" borderId="1" xfId="0" applyFont="1" applyFill="1" applyBorder="1" applyAlignment="1">
      <alignment horizontal="center" vertical="center"/>
    </xf>
    <xf numFmtId="0" fontId="6" fillId="9" borderId="12" xfId="0" applyFont="1" applyFill="1" applyBorder="1" applyAlignment="1">
      <alignment horizontal="center" vertical="center"/>
    </xf>
    <xf numFmtId="0" fontId="0" fillId="9" borderId="5" xfId="0" applyFill="1" applyBorder="1"/>
    <xf numFmtId="0" fontId="0" fillId="9" borderId="0" xfId="0" applyFill="1" applyBorder="1" applyAlignment="1">
      <alignment horizontal="center" vertical="center"/>
    </xf>
    <xf numFmtId="0" fontId="0" fillId="9" borderId="0" xfId="0" applyFill="1" applyBorder="1" applyAlignment="1">
      <alignment horizontal="left"/>
    </xf>
    <xf numFmtId="0" fontId="0" fillId="9" borderId="13" xfId="0" applyFill="1" applyBorder="1" applyAlignment="1">
      <alignment horizontal="center" vertical="center"/>
    </xf>
    <xf numFmtId="0" fontId="0" fillId="9" borderId="6" xfId="0" applyFill="1" applyBorder="1" applyAlignment="1">
      <alignment horizontal="center" vertical="center"/>
    </xf>
    <xf numFmtId="0" fontId="0" fillId="9" borderId="7" xfId="0" applyFill="1" applyBorder="1"/>
    <xf numFmtId="0" fontId="0" fillId="9" borderId="8" xfId="0" applyFill="1" applyBorder="1" applyAlignment="1">
      <alignment horizontal="center" vertical="center"/>
    </xf>
    <xf numFmtId="0" fontId="0" fillId="9" borderId="8" xfId="0" applyFill="1" applyBorder="1" applyAlignment="1">
      <alignment horizontal="left"/>
    </xf>
    <xf numFmtId="0" fontId="0" fillId="9" borderId="14" xfId="0" applyFill="1" applyBorder="1" applyAlignment="1">
      <alignment horizontal="center" vertical="center"/>
    </xf>
    <xf numFmtId="0" fontId="0" fillId="9" borderId="9" xfId="0" applyFill="1" applyBorder="1" applyAlignment="1">
      <alignment horizontal="center" vertical="center"/>
    </xf>
    <xf numFmtId="0" fontId="1" fillId="0" borderId="0" xfId="0" applyFont="1" applyAlignment="1">
      <alignment horizontal="left"/>
    </xf>
    <xf numFmtId="0" fontId="0" fillId="0" borderId="34" xfId="0" applyBorder="1" applyAlignment="1">
      <alignment vertical="center" wrapText="1"/>
    </xf>
    <xf numFmtId="0" fontId="0" fillId="2" borderId="35" xfId="0" applyFill="1" applyBorder="1" applyAlignment="1">
      <alignment vertical="center" wrapText="1"/>
    </xf>
    <xf numFmtId="0" fontId="0" fillId="0" borderId="36" xfId="0" applyBorder="1"/>
    <xf numFmtId="0" fontId="0" fillId="0" borderId="37" xfId="0" applyBorder="1" applyAlignment="1">
      <alignment vertical="center" wrapText="1"/>
    </xf>
    <xf numFmtId="0" fontId="0" fillId="2" borderId="38" xfId="0" applyFill="1" applyBorder="1" applyAlignment="1">
      <alignment vertical="center" wrapText="1"/>
    </xf>
    <xf numFmtId="0" fontId="0" fillId="0" borderId="39" xfId="0" applyBorder="1"/>
    <xf numFmtId="0" fontId="0" fillId="0" borderId="40" xfId="0" applyBorder="1" applyAlignment="1">
      <alignment vertical="center" wrapText="1"/>
    </xf>
    <xf numFmtId="0" fontId="0" fillId="2" borderId="41" xfId="0" applyFill="1" applyBorder="1" applyAlignment="1">
      <alignment vertical="center" wrapText="1"/>
    </xf>
    <xf numFmtId="0" fontId="0" fillId="0" borderId="42" xfId="0" applyBorder="1"/>
    <xf numFmtId="0" fontId="3" fillId="0" borderId="34" xfId="0" applyFont="1" applyBorder="1" applyAlignment="1">
      <alignment horizontal="right"/>
    </xf>
    <xf numFmtId="0" fontId="0" fillId="2" borderId="36" xfId="0" applyFill="1" applyBorder="1"/>
    <xf numFmtId="0" fontId="3" fillId="0" borderId="37" xfId="0" applyFont="1" applyBorder="1" applyAlignment="1">
      <alignment horizontal="right"/>
    </xf>
    <xf numFmtId="0" fontId="3" fillId="0" borderId="40" xfId="0" applyFont="1" applyBorder="1" applyAlignment="1">
      <alignment horizontal="right"/>
    </xf>
    <xf numFmtId="0" fontId="0" fillId="0" borderId="10" xfId="0" applyBorder="1" applyAlignment="1">
      <alignment horizontal="center"/>
    </xf>
    <xf numFmtId="0" fontId="0" fillId="0" borderId="11" xfId="0" applyBorder="1" applyAlignment="1">
      <alignment horizontal="right" vertical="center"/>
    </xf>
    <xf numFmtId="0" fontId="0" fillId="0" borderId="3" xfId="0" applyBorder="1" applyAlignment="1">
      <alignment horizontal="right" vertical="center"/>
    </xf>
    <xf numFmtId="0" fontId="8" fillId="2" borderId="3" xfId="0" applyFont="1" applyFill="1" applyBorder="1" applyAlignment="1">
      <alignment horizontal="center"/>
    </xf>
    <xf numFmtId="0" fontId="0" fillId="0" borderId="8" xfId="0" applyBorder="1" applyAlignment="1">
      <alignment horizontal="right" vertical="center"/>
    </xf>
    <xf numFmtId="0" fontId="1" fillId="0" borderId="8" xfId="0" applyFont="1" applyBorder="1" applyAlignment="1">
      <alignment horizontal="center"/>
    </xf>
    <xf numFmtId="0" fontId="0" fillId="2" borderId="11" xfId="0" applyFill="1" applyBorder="1" applyAlignment="1">
      <alignment horizontal="center"/>
    </xf>
    <xf numFmtId="0" fontId="1" fillId="0" borderId="12" xfId="0" applyFont="1" applyBorder="1"/>
    <xf numFmtId="0" fontId="10" fillId="0" borderId="11" xfId="0" applyFont="1" applyBorder="1" applyAlignment="1">
      <alignment horizontal="right" vertical="center"/>
    </xf>
    <xf numFmtId="0" fontId="1" fillId="0" borderId="11" xfId="0" applyFont="1" applyFill="1" applyBorder="1" applyAlignment="1">
      <alignment horizontal="center"/>
    </xf>
    <xf numFmtId="0" fontId="1" fillId="0" borderId="12" xfId="0" applyFont="1" applyBorder="1" applyAlignment="1">
      <alignment horizontal="center" wrapText="1"/>
    </xf>
    <xf numFmtId="0" fontId="0" fillId="0" borderId="41" xfId="0" applyBorder="1"/>
    <xf numFmtId="0" fontId="10" fillId="0" borderId="3" xfId="0" applyFont="1" applyBorder="1" applyAlignment="1">
      <alignment horizontal="right" vertical="center"/>
    </xf>
    <xf numFmtId="0" fontId="0" fillId="2" borderId="3" xfId="0" applyFill="1" applyBorder="1" applyAlignment="1">
      <alignment horizontal="center"/>
    </xf>
    <xf numFmtId="0" fontId="12" fillId="0" borderId="8" xfId="0" applyFont="1" applyBorder="1"/>
    <xf numFmtId="0" fontId="0" fillId="0" borderId="8" xfId="0" applyBorder="1" applyAlignment="1">
      <alignment horizontal="center"/>
    </xf>
    <xf numFmtId="0" fontId="14" fillId="0" borderId="11" xfId="0" applyFont="1" applyBorder="1" applyAlignment="1">
      <alignment horizontal="right" vertical="center"/>
    </xf>
    <xf numFmtId="164" fontId="1" fillId="0" borderId="11" xfId="0" applyNumberFormat="1" applyFont="1" applyBorder="1" applyAlignment="1">
      <alignment horizontal="center"/>
    </xf>
    <xf numFmtId="0" fontId="17" fillId="0" borderId="0" xfId="0" applyFont="1"/>
    <xf numFmtId="0" fontId="20" fillId="0" borderId="37" xfId="0" applyFont="1" applyBorder="1" applyAlignment="1">
      <alignment horizontal="right"/>
    </xf>
    <xf numFmtId="0" fontId="19" fillId="0" borderId="37" xfId="0" applyFont="1" applyBorder="1" applyAlignment="1">
      <alignment horizontal="right"/>
    </xf>
    <xf numFmtId="0" fontId="0" fillId="0" borderId="3" xfId="0" applyBorder="1" applyAlignment="1">
      <alignment horizontal="center"/>
    </xf>
    <xf numFmtId="0" fontId="0" fillId="0" borderId="11" xfId="0" applyBorder="1" applyAlignment="1">
      <alignment horizontal="center"/>
    </xf>
    <xf numFmtId="164" fontId="0" fillId="0" borderId="6" xfId="0" applyNumberFormat="1" applyBorder="1" applyAlignment="1">
      <alignment horizontal="center"/>
    </xf>
    <xf numFmtId="166" fontId="0" fillId="0" borderId="6" xfId="0" applyNumberFormat="1" applyBorder="1" applyAlignment="1">
      <alignment horizontal="center"/>
    </xf>
    <xf numFmtId="0" fontId="19" fillId="0" borderId="40" xfId="0" applyFont="1" applyBorder="1" applyAlignment="1">
      <alignment horizontal="right"/>
    </xf>
    <xf numFmtId="0" fontId="0" fillId="0" borderId="9" xfId="0" applyBorder="1" applyAlignment="1">
      <alignment horizontal="center"/>
    </xf>
    <xf numFmtId="164" fontId="0" fillId="0" borderId="4" xfId="0" applyNumberFormat="1" applyBorder="1" applyAlignment="1">
      <alignment horizontal="center"/>
    </xf>
    <xf numFmtId="0" fontId="0" fillId="0" borderId="6" xfId="0" applyBorder="1" applyAlignment="1">
      <alignment horizontal="center"/>
    </xf>
    <xf numFmtId="4" fontId="0" fillId="0" borderId="0" xfId="0" applyNumberFormat="1" applyAlignment="1">
      <alignment horizontal="center"/>
    </xf>
    <xf numFmtId="0" fontId="0" fillId="0" borderId="2" xfId="0" applyBorder="1" applyAlignment="1">
      <alignment horizontal="right"/>
    </xf>
    <xf numFmtId="164" fontId="0" fillId="0" borderId="4" xfId="0" applyNumberFormat="1" applyBorder="1"/>
    <xf numFmtId="0" fontId="18" fillId="0" borderId="0" xfId="0" applyFont="1"/>
    <xf numFmtId="0" fontId="0" fillId="0" borderId="7" xfId="0" applyBorder="1" applyAlignment="1">
      <alignment horizontal="right"/>
    </xf>
    <xf numFmtId="164" fontId="0" fillId="0" borderId="9" xfId="0" applyNumberFormat="1" applyBorder="1"/>
    <xf numFmtId="0" fontId="0" fillId="3" borderId="15" xfId="0" applyFill="1" applyBorder="1" applyAlignment="1">
      <alignment horizontal="center"/>
    </xf>
    <xf numFmtId="0" fontId="0" fillId="4" borderId="1" xfId="0" applyFill="1" applyBorder="1" applyAlignment="1">
      <alignment horizontal="center"/>
    </xf>
    <xf numFmtId="4" fontId="0" fillId="4" borderId="1" xfId="0" applyNumberFormat="1" applyFill="1" applyBorder="1" applyAlignment="1">
      <alignment horizontal="center"/>
    </xf>
    <xf numFmtId="0" fontId="1" fillId="0" borderId="0" xfId="0" applyFont="1" applyBorder="1"/>
    <xf numFmtId="0" fontId="1" fillId="0" borderId="0" xfId="0" applyFont="1" applyBorder="1" applyAlignment="1">
      <alignment horizontal="center" wrapText="1"/>
    </xf>
    <xf numFmtId="167" fontId="0" fillId="0" borderId="15" xfId="0" applyNumberFormat="1" applyBorder="1" applyAlignment="1">
      <alignment horizontal="center"/>
    </xf>
    <xf numFmtId="167" fontId="0" fillId="0" borderId="13" xfId="0" applyNumberFormat="1" applyBorder="1" applyAlignment="1">
      <alignment horizontal="center"/>
    </xf>
    <xf numFmtId="167" fontId="0" fillId="0" borderId="14" xfId="0" applyNumberFormat="1" applyBorder="1" applyAlignment="1">
      <alignment horizontal="center"/>
    </xf>
    <xf numFmtId="0" fontId="0" fillId="5" borderId="15" xfId="0" applyFill="1" applyBorder="1" applyAlignment="1">
      <alignment horizontal="center"/>
    </xf>
    <xf numFmtId="4" fontId="0" fillId="0" borderId="15" xfId="0" applyNumberFormat="1" applyFill="1" applyBorder="1" applyAlignment="1">
      <alignment horizontal="center"/>
    </xf>
    <xf numFmtId="4" fontId="0" fillId="0" borderId="13" xfId="0" applyNumberFormat="1" applyFill="1" applyBorder="1" applyAlignment="1">
      <alignment horizontal="center"/>
    </xf>
    <xf numFmtId="4" fontId="0" fillId="0" borderId="14" xfId="0" applyNumberFormat="1" applyFill="1" applyBorder="1" applyAlignment="1">
      <alignment horizontal="center"/>
    </xf>
    <xf numFmtId="167" fontId="0" fillId="5" borderId="15" xfId="0" applyNumberFormat="1" applyFill="1" applyBorder="1" applyAlignment="1">
      <alignment horizontal="center"/>
    </xf>
    <xf numFmtId="167" fontId="1" fillId="0" borderId="15" xfId="0" applyNumberFormat="1" applyFont="1" applyBorder="1" applyAlignment="1">
      <alignment horizontal="center"/>
    </xf>
    <xf numFmtId="167" fontId="0" fillId="5" borderId="13" xfId="0" applyNumberFormat="1" applyFill="1" applyBorder="1" applyAlignment="1">
      <alignment horizontal="center"/>
    </xf>
    <xf numFmtId="167" fontId="1" fillId="0" borderId="13" xfId="0" applyNumberFormat="1" applyFont="1" applyBorder="1" applyAlignment="1">
      <alignment horizontal="center"/>
    </xf>
    <xf numFmtId="167" fontId="0" fillId="5" borderId="14" xfId="0" applyNumberFormat="1" applyFill="1" applyBorder="1" applyAlignment="1">
      <alignment horizontal="center"/>
    </xf>
    <xf numFmtId="167" fontId="1" fillId="4" borderId="14" xfId="0" applyNumberFormat="1" applyFont="1" applyFill="1" applyBorder="1" applyAlignment="1">
      <alignment horizontal="center"/>
    </xf>
    <xf numFmtId="167" fontId="0" fillId="4" borderId="1" xfId="0" applyNumberFormat="1" applyFill="1" applyBorder="1" applyAlignment="1">
      <alignment horizontal="center"/>
    </xf>
    <xf numFmtId="167" fontId="0" fillId="0" borderId="0" xfId="0" applyNumberFormat="1" applyAlignment="1">
      <alignment horizontal="center"/>
    </xf>
    <xf numFmtId="0" fontId="1" fillId="10" borderId="10" xfId="0" applyFont="1" applyFill="1" applyBorder="1" applyAlignment="1">
      <alignment horizontal="center"/>
    </xf>
    <xf numFmtId="0" fontId="1" fillId="10" borderId="11" xfId="0" applyFont="1" applyFill="1" applyBorder="1" applyAlignment="1">
      <alignment horizontal="center"/>
    </xf>
    <xf numFmtId="0" fontId="1" fillId="10" borderId="12" xfId="0" applyFont="1" applyFill="1" applyBorder="1" applyAlignment="1">
      <alignment horizontal="center"/>
    </xf>
    <xf numFmtId="0" fontId="1" fillId="8" borderId="10" xfId="0" applyFont="1" applyFill="1" applyBorder="1" applyAlignment="1">
      <alignment horizontal="center"/>
    </xf>
    <xf numFmtId="0" fontId="1" fillId="8" borderId="12" xfId="0" applyFont="1" applyFill="1" applyBorder="1" applyAlignment="1">
      <alignment horizontal="center"/>
    </xf>
    <xf numFmtId="167" fontId="1" fillId="0" borderId="5" xfId="0" applyNumberFormat="1" applyFont="1" applyBorder="1" applyAlignment="1">
      <alignment horizontal="center"/>
    </xf>
    <xf numFmtId="167" fontId="1" fillId="0" borderId="6" xfId="0" applyNumberFormat="1" applyFont="1" applyBorder="1" applyAlignment="1">
      <alignment horizontal="center"/>
    </xf>
    <xf numFmtId="167" fontId="1" fillId="0" borderId="7" xfId="0" applyNumberFormat="1" applyFont="1" applyBorder="1" applyAlignment="1">
      <alignment horizontal="center"/>
    </xf>
    <xf numFmtId="167" fontId="1" fillId="0" borderId="9" xfId="0" applyNumberFormat="1" applyFont="1" applyBorder="1" applyAlignment="1">
      <alignment horizontal="center"/>
    </xf>
    <xf numFmtId="167" fontId="1" fillId="4" borderId="7" xfId="0" applyNumberFormat="1" applyFont="1" applyFill="1" applyBorder="1" applyAlignment="1">
      <alignment horizontal="center"/>
    </xf>
    <xf numFmtId="167" fontId="1" fillId="4" borderId="9" xfId="0" applyNumberFormat="1" applyFont="1" applyFill="1" applyBorder="1" applyAlignment="1">
      <alignment horizontal="center"/>
    </xf>
    <xf numFmtId="0" fontId="22" fillId="0" borderId="0" xfId="0" applyFont="1" applyFill="1" applyBorder="1" applyAlignment="1">
      <alignment horizontal="center" vertical="center" wrapText="1"/>
    </xf>
    <xf numFmtId="0" fontId="0" fillId="4" borderId="10" xfId="0" applyFill="1" applyBorder="1" applyAlignment="1">
      <alignment horizontal="center"/>
    </xf>
    <xf numFmtId="0" fontId="0" fillId="4" borderId="12" xfId="0" applyFill="1"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0" fontId="0" fillId="3" borderId="7" xfId="0" applyFill="1" applyBorder="1" applyAlignment="1">
      <alignment horizontal="center"/>
    </xf>
    <xf numFmtId="0" fontId="0" fillId="3" borderId="9" xfId="0" applyFill="1" applyBorder="1" applyAlignment="1">
      <alignment horizontal="center"/>
    </xf>
    <xf numFmtId="167" fontId="1" fillId="0" borderId="2" xfId="0" applyNumberFormat="1" applyFont="1" applyBorder="1" applyAlignment="1">
      <alignment horizontal="center"/>
    </xf>
    <xf numFmtId="167" fontId="1" fillId="0" borderId="4" xfId="0" applyNumberFormat="1" applyFont="1" applyBorder="1" applyAlignment="1">
      <alignment horizontal="center"/>
    </xf>
    <xf numFmtId="0" fontId="13" fillId="0" borderId="2" xfId="0" applyFont="1" applyBorder="1" applyAlignment="1">
      <alignment horizontal="center"/>
    </xf>
    <xf numFmtId="0" fontId="13" fillId="0" borderId="4" xfId="0" applyFont="1" applyBorder="1" applyAlignment="1">
      <alignment horizontal="center"/>
    </xf>
    <xf numFmtId="0" fontId="13" fillId="0" borderId="7" xfId="0" applyFont="1" applyBorder="1" applyAlignment="1">
      <alignment horizontal="center"/>
    </xf>
    <xf numFmtId="0" fontId="13" fillId="0" borderId="9" xfId="0" applyFont="1" applyBorder="1" applyAlignment="1">
      <alignment horizontal="center"/>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5" fillId="9" borderId="10" xfId="0" applyFont="1" applyFill="1" applyBorder="1" applyAlignment="1">
      <alignment horizontal="center"/>
    </xf>
    <xf numFmtId="0" fontId="5" fillId="9" borderId="11" xfId="0" applyFont="1" applyFill="1" applyBorder="1" applyAlignment="1">
      <alignment horizontal="center"/>
    </xf>
    <xf numFmtId="0" fontId="1" fillId="0" borderId="0" xfId="0" applyFont="1" applyFill="1" applyBorder="1" applyAlignment="1">
      <alignment horizontal="center"/>
    </xf>
    <xf numFmtId="0" fontId="24" fillId="0" borderId="0" xfId="0" applyFont="1"/>
    <xf numFmtId="0" fontId="23" fillId="4" borderId="10"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12"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AEBFF"/>
      <color rgb="FFFFEE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1" u="none" strike="noStrike" kern="1200" spc="0" baseline="0">
                <a:solidFill>
                  <a:schemeClr val="tx1">
                    <a:lumMod val="65000"/>
                    <a:lumOff val="35000"/>
                  </a:schemeClr>
                </a:solidFill>
                <a:latin typeface="+mn-lt"/>
                <a:ea typeface="+mn-ea"/>
                <a:cs typeface="+mn-cs"/>
              </a:defRPr>
            </a:pPr>
            <a:r>
              <a:rPr lang="es-ES_tradnl" b="1" i="1"/>
              <a:t>Espectros </a:t>
            </a:r>
          </a:p>
        </c:rich>
      </c:tx>
      <c:overlay val="0"/>
      <c:spPr>
        <a:noFill/>
        <a:ln>
          <a:noFill/>
        </a:ln>
        <a:effectLst/>
      </c:spPr>
      <c:txPr>
        <a:bodyPr rot="0" spcFirstLastPara="1" vertOverflow="ellipsis" vert="horz" wrap="square" anchor="ctr" anchorCtr="1"/>
        <a:lstStyle/>
        <a:p>
          <a:pPr>
            <a:defRPr sz="1400" b="1" i="1"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lineMarker"/>
        <c:varyColors val="0"/>
        <c:ser>
          <c:idx val="0"/>
          <c:order val="0"/>
          <c:tx>
            <c:v>Espectro Elástico</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'Espectro transparente y de dise'!$B$17:$B$69</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xVal>
          <c:yVal>
            <c:numRef>
              <c:f>'Espectro transparente y de dise'!$E$17:$E$69</c:f>
              <c:numCache>
                <c:formatCode>0.0000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yVal>
          <c:smooth val="0"/>
          <c:extLst>
            <c:ext xmlns:c16="http://schemas.microsoft.com/office/drawing/2014/chart" uri="{C3380CC4-5D6E-409C-BE32-E72D297353CC}">
              <c16:uniqueId val="{00000000-2570-C44E-A736-8BA31DE194F0}"/>
            </c:ext>
          </c:extLst>
        </c:ser>
        <c:ser>
          <c:idx val="1"/>
          <c:order val="1"/>
          <c:tx>
            <c:v>Espectro de diseño</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'Espectro transparente y de dise'!$G$17:$G$69</c:f>
              <c:numCache>
                <c:formatCode>General</c:formatCode>
                <c:ptCount val="53"/>
              </c:numCache>
            </c:numRef>
          </c:xVal>
          <c:yVal>
            <c:numRef>
              <c:f>'Espectro transparente y de dise'!$N$17:$N$69</c:f>
              <c:numCache>
                <c:formatCode>0.0000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yVal>
          <c:smooth val="0"/>
          <c:extLst>
            <c:ext xmlns:c16="http://schemas.microsoft.com/office/drawing/2014/chart" uri="{C3380CC4-5D6E-409C-BE32-E72D297353CC}">
              <c16:uniqueId val="{00000001-2570-C44E-A736-8BA31DE194F0}"/>
            </c:ext>
          </c:extLst>
        </c:ser>
        <c:dLbls>
          <c:showLegendKey val="0"/>
          <c:showVal val="0"/>
          <c:showCatName val="0"/>
          <c:showSerName val="0"/>
          <c:showPercent val="0"/>
          <c:showBubbleSize val="0"/>
        </c:dLbls>
        <c:axId val="1497643231"/>
        <c:axId val="1497644911"/>
      </c:scatterChart>
      <c:valAx>
        <c:axId val="1497643231"/>
        <c:scaling>
          <c:orientation val="minMax"/>
          <c:max val="5"/>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200" b="1" i="1" u="none" strike="noStrike" kern="1200" baseline="0">
                    <a:solidFill>
                      <a:schemeClr val="tx1">
                        <a:lumMod val="65000"/>
                        <a:lumOff val="35000"/>
                      </a:schemeClr>
                    </a:solidFill>
                    <a:latin typeface="+mn-lt"/>
                    <a:ea typeface="+mn-ea"/>
                    <a:cs typeface="+mn-cs"/>
                  </a:defRPr>
                </a:pPr>
                <a:r>
                  <a:rPr lang="es-ES_tradnl" sz="1200" b="1" i="1"/>
                  <a:t>Periodo, T [seg]</a:t>
                </a:r>
              </a:p>
            </c:rich>
          </c:tx>
          <c:overlay val="0"/>
          <c:spPr>
            <a:noFill/>
            <a:ln>
              <a:noFill/>
            </a:ln>
            <a:effectLst/>
          </c:spPr>
          <c:txPr>
            <a:bodyPr rot="0" spcFirstLastPara="1" vertOverflow="ellipsis" vert="horz" wrap="square" anchor="ctr" anchorCtr="1"/>
            <a:lstStyle/>
            <a:p>
              <a:pPr>
                <a:defRPr sz="1200" b="1" i="1"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crossAx val="1497644911"/>
        <c:crosses val="autoZero"/>
        <c:crossBetween val="midCat"/>
      </c:valAx>
      <c:valAx>
        <c:axId val="149764491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1" i="1" u="none" strike="noStrike" kern="1200" baseline="0">
                    <a:solidFill>
                      <a:schemeClr val="tx1">
                        <a:lumMod val="65000"/>
                        <a:lumOff val="35000"/>
                      </a:schemeClr>
                    </a:solidFill>
                    <a:latin typeface="+mn-lt"/>
                    <a:ea typeface="+mn-ea"/>
                    <a:cs typeface="+mn-cs"/>
                  </a:defRPr>
                </a:pPr>
                <a:r>
                  <a:rPr lang="es-ES_tradnl" sz="1200" b="1" i="1"/>
                  <a:t>a</a:t>
                </a:r>
              </a:p>
            </c:rich>
          </c:tx>
          <c:overlay val="0"/>
          <c:spPr>
            <a:noFill/>
            <a:ln>
              <a:noFill/>
            </a:ln>
            <a:effectLst/>
          </c:spPr>
          <c:txPr>
            <a:bodyPr rot="-5400000" spcFirstLastPara="1" vertOverflow="ellipsis" vert="horz" wrap="square" anchor="ctr" anchorCtr="1"/>
            <a:lstStyle/>
            <a:p>
              <a:pPr>
                <a:defRPr sz="1200" b="1" i="1" u="none" strike="noStrike" kern="1200" baseline="0">
                  <a:solidFill>
                    <a:schemeClr val="tx1">
                      <a:lumMod val="65000"/>
                      <a:lumOff val="35000"/>
                    </a:schemeClr>
                  </a:solidFill>
                  <a:latin typeface="+mn-lt"/>
                  <a:ea typeface="+mn-ea"/>
                  <a:cs typeface="+mn-cs"/>
                </a:defRPr>
              </a:pPr>
              <a:endParaRPr lang="es-MX"/>
            </a:p>
          </c:txPr>
        </c:title>
        <c:numFmt formatCode="0.00" sourceLinked="0"/>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crossAx val="1497643231"/>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8441340-8282-BD42-A153-B8C04FA6C7B3}">
  <sheetPr/>
  <sheetViews>
    <sheetView workbookViewId="0"/>
  </sheetViews>
  <pageMargins left="0.7" right="0.7" top="0.75" bottom="0.75" header="0.3" footer="0.3"/>
  <pageSetup orientation="landscape" horizontalDpi="0" verticalDpi="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4100" cy="6286500"/>
    <xdr:graphicFrame macro="">
      <xdr:nvGraphicFramePr>
        <xdr:cNvPr id="2" name="Gráfico 1">
          <a:extLst>
            <a:ext uri="{FF2B5EF4-FFF2-40B4-BE49-F238E27FC236}">
              <a16:creationId xmlns:a16="http://schemas.microsoft.com/office/drawing/2014/main" id="{4B8DD5FE-37CA-F143-8CF5-BDBA7F59E19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5D94D-CA50-7C4A-B24B-B94994A247A1}">
  <sheetPr>
    <pageSetUpPr fitToPage="1"/>
  </sheetPr>
  <dimension ref="A1:P72"/>
  <sheetViews>
    <sheetView tabSelected="1" zoomScaleNormal="88" zoomScaleSheetLayoutView="67" workbookViewId="0">
      <selection activeCell="D3" sqref="D3:D11"/>
    </sheetView>
  </sheetViews>
  <sheetFormatPr baseColWidth="10" defaultRowHeight="16"/>
  <cols>
    <col min="1" max="1" width="2.83203125" style="2" customWidth="1"/>
    <col min="3" max="3" width="10.33203125" bestFit="1" customWidth="1"/>
    <col min="4" max="4" width="9.6640625" customWidth="1"/>
    <col min="5" max="5" width="13.5" bestFit="1" customWidth="1"/>
    <col min="6" max="6" width="14.1640625" customWidth="1"/>
    <col min="7" max="7" width="14.83203125" style="1" bestFit="1" customWidth="1"/>
    <col min="8" max="8" width="13.5" style="1" bestFit="1" customWidth="1"/>
    <col min="9" max="9" width="13.5" bestFit="1" customWidth="1"/>
    <col min="10" max="10" width="15.1640625" customWidth="1"/>
    <col min="11" max="11" width="10.83203125" style="1"/>
    <col min="12" max="12" width="12.1640625" customWidth="1"/>
    <col min="13" max="13" width="12.5" customWidth="1"/>
    <col min="15" max="16" width="12.83203125" bestFit="1" customWidth="1"/>
  </cols>
  <sheetData>
    <row r="1" spans="1:15" ht="20" thickBot="1">
      <c r="A1" s="132" t="s">
        <v>101</v>
      </c>
      <c r="L1" s="202" t="s">
        <v>103</v>
      </c>
    </row>
    <row r="2" spans="1:15" ht="17" thickBot="1">
      <c r="B2" s="169" t="s">
        <v>22</v>
      </c>
      <c r="C2" s="170"/>
      <c r="D2" s="171"/>
      <c r="F2" s="172" t="s">
        <v>30</v>
      </c>
      <c r="G2" s="173"/>
      <c r="H2" s="169" t="s">
        <v>71</v>
      </c>
      <c r="I2" s="170"/>
      <c r="J2" s="170"/>
      <c r="K2" s="170"/>
      <c r="L2" s="171"/>
      <c r="M2" s="3"/>
      <c r="N2" s="3"/>
      <c r="O2" s="3"/>
    </row>
    <row r="3" spans="1:15" ht="17">
      <c r="B3" s="101" t="s">
        <v>15</v>
      </c>
      <c r="C3" s="102"/>
      <c r="D3" s="103"/>
      <c r="F3" s="110" t="s">
        <v>9</v>
      </c>
      <c r="G3" s="111"/>
      <c r="H3" s="14"/>
      <c r="I3" s="116"/>
      <c r="J3" s="116" t="s">
        <v>39</v>
      </c>
      <c r="K3" s="117"/>
      <c r="L3" s="5"/>
      <c r="M3" s="3"/>
      <c r="N3" s="3"/>
      <c r="O3" s="3"/>
    </row>
    <row r="4" spans="1:15" ht="18" thickBot="1">
      <c r="B4" s="104" t="s">
        <v>16</v>
      </c>
      <c r="C4" s="105"/>
      <c r="D4" s="106"/>
      <c r="F4" s="112" t="s">
        <v>6</v>
      </c>
      <c r="G4" s="106">
        <f>IF(C5&lt;='Tabla 3.1.1'!D3,'Tabla 3.1.1'!E3,IF(AND(C5&gt;'Tabla 3.1.1'!B4,C5&lt;='Tabla 3.1.1'!D4),'Tabla 3.1.1'!E4,IF(AND(C5&gt;'Tabla 3.1.1'!B5,C5&lt;='Tabla 3.1.1'!D5),'Tabla 3.1.1'!E5,IF(AND(C5&gt;'Tabla 3.1.1'!B6,C5&lt;='Tabla 3.1.1'!D6),'Tabla 3.1.1'!E6,IF(AND(C5&gt;'Tabla 3.1.1'!B7,C5&lt;='Tabla 3.1.1'!D7),'Tabla 3.1.1'!E7,IF(AND(C5&gt;'Tabla 3.1.1'!B8,C5&lt;='Tabla 3.1.1'!D8),'Tabla 3.1.1'!E8,IF(AND(C5&gt;'Tabla 3.1.1'!B9,C5&lt;='Tabla 3.1.1'!D9),'Tabla 3.1.1'!E9,"Ts muy grande &gt; 4")))))))</f>
        <v>0.4</v>
      </c>
      <c r="H4" s="15"/>
      <c r="I4" s="9"/>
      <c r="J4" s="118" t="s">
        <v>40</v>
      </c>
      <c r="K4" s="119">
        <f>IF(K3='Tabla 3.1.1'!B15,'Tabla 3.1.1'!C15,IF(K3='Tabla 3.1.1'!B16,'Tabla 3.1.1'!C16,'Tabla 3.1.1'!C14))</f>
        <v>1</v>
      </c>
      <c r="L4" s="7"/>
      <c r="M4" s="3"/>
      <c r="N4" s="3"/>
      <c r="O4" s="3"/>
    </row>
    <row r="5" spans="1:15" ht="18" thickBot="1">
      <c r="B5" s="104" t="s">
        <v>17</v>
      </c>
      <c r="C5" s="105"/>
      <c r="D5" s="106" t="s">
        <v>5</v>
      </c>
      <c r="F5" s="112" t="s">
        <v>7</v>
      </c>
      <c r="G5" s="106">
        <f>IF(C5&lt;='Tabla 3.1.1'!D3,'Tabla 3.1.1'!F3,IF(AND(C5&gt;'Tabla 3.1.1'!B4,C5&lt;='Tabla 3.1.1'!D4),'Tabla 3.1.1'!F4,IF(AND(C5&gt;'Tabla 3.1.1'!B5,C5&lt;='Tabla 3.1.1'!D5),'Tabla 3.1.1'!F5,IF(AND(C5&gt;'Tabla 3.1.1'!B6,C5&lt;='Tabla 3.1.1'!D6),'Tabla 3.1.1'!F6,IF(AND(C5&gt;'Tabla 3.1.1'!B7,C5&lt;='Tabla 3.1.1'!D7),'Tabla 3.1.1'!F7,IF(AND(C5&gt;'Tabla 3.1.1'!B8,C5&lt;='Tabla 3.1.1'!D8),'Tabla 3.1.1'!F8,IF(AND(C5&gt;'Tabla 3.1.1'!B9,C5&lt;='Tabla 3.1.1'!D9),'Tabla 3.1.1'!F9,"Ts muy grande &gt; 4")))))))</f>
        <v>0.8</v>
      </c>
      <c r="H5" s="114"/>
      <c r="I5" s="115"/>
      <c r="J5" s="115" t="s">
        <v>41</v>
      </c>
      <c r="K5" s="120"/>
      <c r="L5" s="121" t="str">
        <f>IF(K5='Tabla 3.1.1'!E14,'Tabla 3.1.1'!F14,IF(K5='Tabla 3.1.1'!E15,'Tabla 3.1.1'!F15,'Tabla 3.1.1'!F16))</f>
        <v>Muy irregular</v>
      </c>
      <c r="M5" s="3"/>
      <c r="N5" s="3"/>
      <c r="O5" s="3"/>
    </row>
    <row r="6" spans="1:15" ht="18" thickBot="1">
      <c r="B6" s="104" t="s">
        <v>18</v>
      </c>
      <c r="C6" s="105"/>
      <c r="D6" s="106" t="s">
        <v>104</v>
      </c>
      <c r="F6" s="112" t="s">
        <v>8</v>
      </c>
      <c r="G6" s="106">
        <f>IF(C5&lt;='Tabla 3.1.1'!D3,'Tabla 3.1.1'!G3,IF(AND(C5&gt;'Tabla 3.1.1'!B4,C5&lt;='Tabla 3.1.1'!D4),'Tabla 3.1.1'!G4,IF(AND(C5&gt;'Tabla 3.1.1'!B5,C5&lt;='Tabla 3.1.1'!D5),'Tabla 3.1.1'!G5,IF(AND(C5&gt;'Tabla 3.1.1'!B6,C5&lt;='Tabla 3.1.1'!D6),'Tabla 3.1.1'!G6,IF(AND(C5&gt;'Tabla 3.1.1'!B7,C5&lt;='Tabla 3.1.1'!D7),'Tabla 3.1.1'!G7,IF(AND(C5&gt;'Tabla 3.1.1'!B8,C5&lt;='Tabla 3.1.1'!D8),'Tabla 3.1.1'!G8,IF(AND(C5&gt;'Tabla 3.1.1'!B9,C5&lt;='Tabla 3.1.1'!D9),'Tabla 3.1.1'!G9,"Ts muy grande &gt; 4")))))))</f>
        <v>2.5</v>
      </c>
      <c r="H6" s="114"/>
      <c r="I6" s="115"/>
      <c r="J6" s="115" t="s">
        <v>42</v>
      </c>
      <c r="K6" s="120"/>
      <c r="L6" s="34"/>
      <c r="M6" s="3"/>
      <c r="N6" s="3"/>
      <c r="O6" s="3"/>
    </row>
    <row r="7" spans="1:15" ht="19" thickBot="1">
      <c r="B7" s="104" t="s">
        <v>19</v>
      </c>
      <c r="C7" s="105"/>
      <c r="D7" s="106" t="s">
        <v>104</v>
      </c>
      <c r="F7" s="113" t="s">
        <v>10</v>
      </c>
      <c r="G7" s="125">
        <f>G6*C9</f>
        <v>0</v>
      </c>
      <c r="H7" s="114"/>
      <c r="I7" s="115"/>
      <c r="J7" s="122" t="s">
        <v>43</v>
      </c>
      <c r="K7" s="123">
        <f>IF(K6&lt;3,1.75,2)</f>
        <v>1.75</v>
      </c>
      <c r="L7" s="124" t="str">
        <f>IF(K7='Tabla 3.1.1'!I14,'Tabla 3.1.1'!J14,'Tabla 3.1.1'!J15)</f>
        <v>Q&lt;3</v>
      </c>
      <c r="M7" s="3"/>
      <c r="N7" s="3"/>
      <c r="O7" s="3"/>
    </row>
    <row r="8" spans="1:15" ht="19" thickBot="1">
      <c r="B8" s="104" t="s">
        <v>12</v>
      </c>
      <c r="C8" s="105"/>
      <c r="D8" s="106" t="s">
        <v>5</v>
      </c>
      <c r="F8" s="172" t="s">
        <v>72</v>
      </c>
      <c r="G8" s="173"/>
      <c r="H8" s="135"/>
      <c r="I8" s="60"/>
      <c r="J8" s="126" t="s">
        <v>48</v>
      </c>
      <c r="K8" s="127"/>
      <c r="L8" s="5"/>
      <c r="M8" s="3"/>
      <c r="N8" s="3"/>
      <c r="O8" s="3"/>
    </row>
    <row r="9" spans="1:15" ht="18" thickBot="1">
      <c r="B9" s="104" t="s">
        <v>13</v>
      </c>
      <c r="C9" s="105"/>
      <c r="D9" s="106" t="s">
        <v>5</v>
      </c>
      <c r="F9" s="110" t="s">
        <v>73</v>
      </c>
      <c r="G9" s="141" t="e">
        <f>(0.05/G3)^G4</f>
        <v>#DIV/0!</v>
      </c>
      <c r="H9" s="129"/>
      <c r="I9" s="128" t="str">
        <f>IF(K8='Tabla 3.1.1'!B21,'Tabla 3.1.1'!C21,IF(K8='Tabla 3.1.1'!B22,'Tabla 3.1.1'!C22,'Tabla 3.1.1'!C23))</f>
        <v>Sistemas duales, tabla 4.2.1 y 4.2.2</v>
      </c>
      <c r="J9" s="9"/>
      <c r="K9" s="129"/>
      <c r="L9" s="7"/>
      <c r="M9" s="3"/>
      <c r="N9" s="3"/>
      <c r="O9" s="3"/>
    </row>
    <row r="10" spans="1:15" ht="19" thickBot="1">
      <c r="B10" s="104" t="s">
        <v>20</v>
      </c>
      <c r="C10" s="105"/>
      <c r="D10" s="106"/>
      <c r="F10" s="133" t="s">
        <v>74</v>
      </c>
      <c r="G10" s="137" t="e">
        <f>G9*C7</f>
        <v>#DIV/0!</v>
      </c>
      <c r="H10" s="136"/>
      <c r="I10" s="33"/>
      <c r="J10" s="33"/>
      <c r="K10" s="122" t="s">
        <v>67</v>
      </c>
      <c r="L10" s="34"/>
      <c r="M10" s="3"/>
      <c r="N10" s="3"/>
      <c r="O10" s="3"/>
    </row>
    <row r="11" spans="1:15" ht="19" thickBot="1">
      <c r="B11" s="107" t="s">
        <v>21</v>
      </c>
      <c r="C11" s="108"/>
      <c r="D11" s="109" t="s">
        <v>104</v>
      </c>
      <c r="F11" s="134" t="s">
        <v>75</v>
      </c>
      <c r="G11" s="138" t="e">
        <f>1+(K6-1)*SQRT(G9/C10)</f>
        <v>#DIV/0!</v>
      </c>
      <c r="H11" s="136"/>
      <c r="I11" s="33"/>
      <c r="J11" s="130" t="s">
        <v>68</v>
      </c>
      <c r="K11" s="131">
        <f>IF(C5&lt;0.5,0.03,IF(C5&gt;=1,0.05,0.03+((0.05-0.03)/(1-0.5))*(C5-0.5)))</f>
        <v>0.03</v>
      </c>
      <c r="L11" s="34"/>
    </row>
    <row r="12" spans="1:15" ht="19" thickBot="1">
      <c r="B12" s="107" t="s">
        <v>99</v>
      </c>
      <c r="C12" s="108"/>
      <c r="D12" s="109" t="s">
        <v>100</v>
      </c>
      <c r="F12" s="134" t="s">
        <v>76</v>
      </c>
      <c r="G12" s="138" t="e">
        <f>IF(G11*K5&lt;1,1,G11*K5)</f>
        <v>#DIV/0!</v>
      </c>
      <c r="H12" s="144" t="s">
        <v>89</v>
      </c>
      <c r="I12" s="145" t="e">
        <f>C7/G12/G14</f>
        <v>#DIV/0!</v>
      </c>
      <c r="J12" s="146" t="e">
        <f>IF(I12&lt;C6,"** c/(Q'R) &lt; a0 **","")</f>
        <v>#DIV/0!</v>
      </c>
    </row>
    <row r="13" spans="1:15" ht="19" thickBot="1">
      <c r="B13" s="6"/>
      <c r="C13" s="32"/>
      <c r="D13" s="8"/>
      <c r="F13" s="134" t="s">
        <v>78</v>
      </c>
      <c r="G13" s="142">
        <v>0</v>
      </c>
      <c r="H13" s="147" t="s">
        <v>90</v>
      </c>
      <c r="I13" s="148" t="e">
        <f>K25/C26</f>
        <v>#DIV/0!</v>
      </c>
      <c r="J13" s="146"/>
    </row>
    <row r="14" spans="1:15" ht="17" thickBot="1">
      <c r="B14" s="6"/>
      <c r="C14" s="32"/>
      <c r="D14" s="8"/>
      <c r="F14" s="139" t="s">
        <v>77</v>
      </c>
      <c r="G14" s="140">
        <f>K8*K7+G13</f>
        <v>0</v>
      </c>
      <c r="H14" s="147" t="s">
        <v>89</v>
      </c>
      <c r="I14" s="148" t="e">
        <f>IF(I12&lt;C6,C6,I12)</f>
        <v>#DIV/0!</v>
      </c>
    </row>
    <row r="15" spans="1:15" ht="16" customHeight="1">
      <c r="B15" s="180" t="str">
        <f>IF(OR(K3="A1",K3="A2",L5="Muy irregular"),"El método estático de análisis no podrá usarse para estructuras que pertenezcan al Grupo A o que sean muy irregulares
de acuerdo con el Capítulo 5."&amp;" Tampoco podrá usarse para establecer aceleraciones de piso en estructuras cuyos sistemas de piso no
cumplan las condiciones de diafragma rígido y de planta sensiblemente simétrica establecidas en el inciso 2.7.1.","")</f>
        <v>El método estático de análisis no podrá usarse para estructuras que pertenezcan al Grupo A o que sean muy irregulares
de acuerdo con el Capítulo 5. Tampoco podrá usarse para establecer aceleraciones de piso en estructuras cuyos sistemas de piso no
cumplan las condiciones de diafragma rígido y de planta sensiblemente simétrica establecidas en el inciso 2.7.1.</v>
      </c>
      <c r="C15" s="180"/>
      <c r="D15" s="180"/>
      <c r="E15" s="180"/>
      <c r="F15" s="180"/>
      <c r="G15" s="180"/>
      <c r="H15" s="180"/>
      <c r="I15" s="180"/>
      <c r="J15" s="180"/>
      <c r="K15" s="180"/>
      <c r="L15" s="180"/>
    </row>
    <row r="16" spans="1:15">
      <c r="B16" s="180"/>
      <c r="C16" s="180"/>
      <c r="D16" s="180"/>
      <c r="E16" s="180"/>
      <c r="F16" s="180"/>
      <c r="G16" s="180"/>
      <c r="H16" s="180"/>
      <c r="I16" s="180"/>
      <c r="J16" s="180"/>
      <c r="K16" s="180"/>
      <c r="L16" s="180"/>
    </row>
    <row r="17" spans="1:16">
      <c r="B17" s="180"/>
      <c r="C17" s="180"/>
      <c r="D17" s="180"/>
      <c r="E17" s="180"/>
      <c r="F17" s="180"/>
      <c r="G17" s="180"/>
      <c r="H17" s="180"/>
      <c r="I17" s="180"/>
      <c r="J17" s="180"/>
      <c r="K17" s="180"/>
      <c r="L17" s="180"/>
    </row>
    <row r="18" spans="1:16" ht="17" thickBot="1"/>
    <row r="19" spans="1:16" ht="17" customHeight="1" thickBot="1">
      <c r="B19" s="203" t="s">
        <v>95</v>
      </c>
      <c r="C19" s="204"/>
      <c r="D19" s="204"/>
      <c r="E19" s="204"/>
      <c r="F19" s="204"/>
      <c r="G19" s="204"/>
      <c r="H19" s="205"/>
      <c r="I19" s="181" t="s">
        <v>79</v>
      </c>
      <c r="J19" s="182"/>
      <c r="K19" s="150" t="s">
        <v>91</v>
      </c>
      <c r="M19" s="1"/>
    </row>
    <row r="20" spans="1:16" ht="18">
      <c r="B20" s="149" t="s">
        <v>80</v>
      </c>
      <c r="C20" s="149" t="s">
        <v>82</v>
      </c>
      <c r="D20" s="149" t="s">
        <v>94</v>
      </c>
      <c r="E20" s="149" t="s">
        <v>81</v>
      </c>
      <c r="F20" s="149" t="s">
        <v>97</v>
      </c>
      <c r="G20" s="149" t="s">
        <v>83</v>
      </c>
      <c r="H20" s="149" t="s">
        <v>84</v>
      </c>
      <c r="I20" s="183" t="s">
        <v>85</v>
      </c>
      <c r="J20" s="184"/>
      <c r="K20" s="149" t="s">
        <v>86</v>
      </c>
      <c r="L20" s="3"/>
      <c r="M20" s="1"/>
    </row>
    <row r="21" spans="1:16" ht="17" thickBot="1">
      <c r="B21" s="30"/>
      <c r="C21" s="30" t="s">
        <v>88</v>
      </c>
      <c r="D21" s="30" t="s">
        <v>87</v>
      </c>
      <c r="E21" s="30" t="s">
        <v>87</v>
      </c>
      <c r="F21" s="30" t="s">
        <v>98</v>
      </c>
      <c r="G21" s="30" t="s">
        <v>93</v>
      </c>
      <c r="H21" s="30" t="s">
        <v>88</v>
      </c>
      <c r="I21" s="185" t="s">
        <v>88</v>
      </c>
      <c r="J21" s="186"/>
      <c r="K21" s="30" t="s">
        <v>88</v>
      </c>
      <c r="L21" s="3"/>
      <c r="M21" s="1"/>
    </row>
    <row r="22" spans="1:16">
      <c r="B22" s="149">
        <v>4</v>
      </c>
      <c r="C22" s="161"/>
      <c r="D22" s="157"/>
      <c r="E22" s="158">
        <f>E23+D22</f>
        <v>0</v>
      </c>
      <c r="F22" s="154" t="e">
        <f>C22/$C$12*100</f>
        <v>#DIV/0!</v>
      </c>
      <c r="G22" s="154">
        <f>C22*E22</f>
        <v>0</v>
      </c>
      <c r="H22" s="154" t="e">
        <f>G22*$C$26/$G$26</f>
        <v>#DIV/0!</v>
      </c>
      <c r="I22" s="187" t="e">
        <f>$I$14*H22</f>
        <v>#DIV/0!</v>
      </c>
      <c r="J22" s="188"/>
      <c r="K22" s="162" t="e">
        <f>I22</f>
        <v>#DIV/0!</v>
      </c>
      <c r="L22" s="3"/>
      <c r="M22" s="1"/>
    </row>
    <row r="23" spans="1:16">
      <c r="B23" s="63">
        <v>3</v>
      </c>
      <c r="C23" s="163"/>
      <c r="D23" s="68"/>
      <c r="E23" s="159">
        <f>E24+D23</f>
        <v>0</v>
      </c>
      <c r="F23" s="155" t="e">
        <f>C23/$C$12*100</f>
        <v>#DIV/0!</v>
      </c>
      <c r="G23" s="155">
        <f>C23*E23</f>
        <v>0</v>
      </c>
      <c r="H23" s="155" t="e">
        <f>G23*$C$26/$G$26</f>
        <v>#DIV/0!</v>
      </c>
      <c r="I23" s="174" t="e">
        <f t="shared" ref="I23:I25" si="0">$I$12*H23</f>
        <v>#DIV/0!</v>
      </c>
      <c r="J23" s="175"/>
      <c r="K23" s="164" t="e">
        <f>I23+K22</f>
        <v>#DIV/0!</v>
      </c>
      <c r="L23" s="3"/>
      <c r="M23" s="1"/>
    </row>
    <row r="24" spans="1:16">
      <c r="B24" s="63">
        <v>2</v>
      </c>
      <c r="C24" s="163"/>
      <c r="D24" s="68"/>
      <c r="E24" s="159">
        <f>E25+D24</f>
        <v>0</v>
      </c>
      <c r="F24" s="155" t="e">
        <f>C24/$C$12*100</f>
        <v>#DIV/0!</v>
      </c>
      <c r="G24" s="155">
        <f>C24*E24</f>
        <v>0</v>
      </c>
      <c r="H24" s="155" t="e">
        <f>G24*$C$26/$G$26</f>
        <v>#DIV/0!</v>
      </c>
      <c r="I24" s="174" t="e">
        <f t="shared" si="0"/>
        <v>#DIV/0!</v>
      </c>
      <c r="J24" s="175"/>
      <c r="K24" s="164" t="e">
        <f t="shared" ref="K24:K25" si="1">I24+K23</f>
        <v>#DIV/0!</v>
      </c>
      <c r="L24" s="3"/>
      <c r="M24" s="1"/>
    </row>
    <row r="25" spans="1:16" ht="17" thickBot="1">
      <c r="B25" s="30">
        <v>1</v>
      </c>
      <c r="C25" s="165"/>
      <c r="D25" s="69"/>
      <c r="E25" s="160">
        <f>D25</f>
        <v>0</v>
      </c>
      <c r="F25" s="156" t="e">
        <f>C25/$C$12*100</f>
        <v>#DIV/0!</v>
      </c>
      <c r="G25" s="156">
        <f>C25*E25</f>
        <v>0</v>
      </c>
      <c r="H25" s="156" t="e">
        <f>G25*$C$26/$G$26</f>
        <v>#DIV/0!</v>
      </c>
      <c r="I25" s="176" t="e">
        <f t="shared" si="0"/>
        <v>#DIV/0!</v>
      </c>
      <c r="J25" s="177"/>
      <c r="K25" s="166" t="e">
        <f t="shared" si="1"/>
        <v>#DIV/0!</v>
      </c>
      <c r="L25" s="3"/>
      <c r="M25" s="1"/>
    </row>
    <row r="26" spans="1:16" ht="17" thickBot="1">
      <c r="B26" s="150" t="s">
        <v>92</v>
      </c>
      <c r="C26" s="167">
        <f>SUM(C22:C25)</f>
        <v>0</v>
      </c>
      <c r="D26" s="151">
        <f>SUM(D22:D25)</f>
        <v>0</v>
      </c>
      <c r="E26" s="143"/>
      <c r="F26" s="143"/>
      <c r="G26" s="167">
        <f>SUM(G22:G25)</f>
        <v>0</v>
      </c>
      <c r="H26" s="168"/>
      <c r="I26" s="178" t="e">
        <f>SUM(I22:J25)</f>
        <v>#DIV/0!</v>
      </c>
      <c r="J26" s="179"/>
      <c r="K26" s="143"/>
      <c r="L26" s="3"/>
      <c r="M26" s="1"/>
    </row>
    <row r="27" spans="1:16">
      <c r="G27" s="3"/>
      <c r="H27" s="3"/>
      <c r="I27" s="3"/>
      <c r="J27" s="3"/>
    </row>
    <row r="28" spans="1:16" s="1" customFormat="1">
      <c r="A28" s="2"/>
      <c r="B28"/>
      <c r="C28"/>
      <c r="D28"/>
      <c r="E28"/>
      <c r="F28"/>
      <c r="G28" s="3"/>
      <c r="H28" s="3"/>
      <c r="I28" s="3"/>
      <c r="J28" s="3"/>
      <c r="L28"/>
      <c r="M28"/>
      <c r="N28"/>
      <c r="O28"/>
      <c r="P28"/>
    </row>
    <row r="29" spans="1:16" s="1" customFormat="1">
      <c r="A29" s="2"/>
      <c r="B29"/>
      <c r="C29"/>
      <c r="D29"/>
      <c r="E29"/>
      <c r="F29"/>
      <c r="G29" s="3"/>
      <c r="H29" s="3"/>
      <c r="I29" s="3"/>
      <c r="J29" s="3"/>
      <c r="L29"/>
      <c r="M29"/>
      <c r="N29"/>
      <c r="O29"/>
      <c r="P29"/>
    </row>
    <row r="30" spans="1:16" s="1" customFormat="1">
      <c r="A30" s="2"/>
      <c r="B30"/>
      <c r="C30"/>
      <c r="D30"/>
      <c r="E30"/>
      <c r="F30"/>
      <c r="G30" s="3"/>
      <c r="H30" s="3"/>
      <c r="I30" s="3"/>
      <c r="J30" s="3"/>
      <c r="L30"/>
      <c r="M30"/>
      <c r="N30"/>
      <c r="O30"/>
      <c r="P30"/>
    </row>
    <row r="31" spans="1:16" s="1" customFormat="1">
      <c r="A31" s="2"/>
      <c r="B31"/>
      <c r="C31"/>
      <c r="D31"/>
      <c r="E31"/>
      <c r="F31"/>
      <c r="G31" s="3"/>
      <c r="H31" s="3"/>
      <c r="I31" s="3"/>
      <c r="J31" s="3"/>
      <c r="L31"/>
      <c r="M31"/>
      <c r="N31"/>
      <c r="O31"/>
      <c r="P31"/>
    </row>
    <row r="32" spans="1:16" s="1" customFormat="1">
      <c r="A32" s="2"/>
      <c r="B32"/>
      <c r="C32"/>
      <c r="D32"/>
      <c r="E32"/>
      <c r="F32"/>
      <c r="G32" s="3"/>
      <c r="H32" s="3"/>
      <c r="I32" s="3"/>
      <c r="J32" s="3"/>
      <c r="L32"/>
      <c r="M32"/>
      <c r="N32"/>
      <c r="O32"/>
      <c r="P32"/>
    </row>
    <row r="33" spans="1:16" s="1" customFormat="1">
      <c r="A33" s="2"/>
      <c r="B33"/>
      <c r="C33"/>
      <c r="D33"/>
      <c r="E33"/>
      <c r="F33"/>
      <c r="G33" s="3"/>
      <c r="H33" s="3"/>
      <c r="I33" s="3"/>
      <c r="J33" s="3"/>
      <c r="L33"/>
      <c r="M33"/>
      <c r="N33"/>
      <c r="O33"/>
      <c r="P33"/>
    </row>
    <row r="34" spans="1:16" s="1" customFormat="1">
      <c r="A34" s="2"/>
      <c r="B34"/>
      <c r="C34"/>
      <c r="D34"/>
      <c r="E34"/>
      <c r="F34"/>
      <c r="G34" s="3"/>
      <c r="H34" s="3"/>
      <c r="I34" s="3"/>
      <c r="J34" s="3"/>
      <c r="L34"/>
      <c r="M34"/>
      <c r="N34"/>
      <c r="O34"/>
      <c r="P34"/>
    </row>
    <row r="35" spans="1:16" s="1" customFormat="1">
      <c r="A35" s="2"/>
      <c r="B35"/>
      <c r="C35"/>
      <c r="D35"/>
      <c r="E35"/>
      <c r="F35"/>
      <c r="G35" s="3"/>
      <c r="H35" s="3"/>
      <c r="I35" s="3"/>
      <c r="J35" s="3"/>
      <c r="L35"/>
      <c r="M35"/>
      <c r="N35"/>
      <c r="O35"/>
      <c r="P35"/>
    </row>
    <row r="36" spans="1:16" s="1" customFormat="1">
      <c r="A36" s="2"/>
      <c r="B36"/>
      <c r="C36"/>
      <c r="D36"/>
      <c r="E36"/>
      <c r="F36"/>
      <c r="G36" s="3"/>
      <c r="H36" s="3"/>
      <c r="I36" s="3"/>
      <c r="J36" s="3"/>
      <c r="L36"/>
      <c r="M36"/>
      <c r="N36"/>
      <c r="O36"/>
      <c r="P36"/>
    </row>
    <row r="37" spans="1:16" s="1" customFormat="1">
      <c r="A37" s="2"/>
      <c r="B37"/>
      <c r="C37"/>
      <c r="D37"/>
      <c r="E37"/>
      <c r="F37"/>
      <c r="G37" s="3"/>
      <c r="H37" s="3"/>
      <c r="I37" s="3"/>
      <c r="J37" s="3"/>
      <c r="L37"/>
      <c r="M37"/>
      <c r="N37"/>
      <c r="O37"/>
      <c r="P37"/>
    </row>
    <row r="38" spans="1:16" s="1" customFormat="1">
      <c r="A38" s="2"/>
      <c r="B38"/>
      <c r="C38"/>
      <c r="D38"/>
      <c r="E38"/>
      <c r="F38"/>
      <c r="G38" s="3"/>
      <c r="H38" s="3"/>
      <c r="I38" s="3"/>
      <c r="J38" s="3"/>
      <c r="L38"/>
      <c r="M38"/>
      <c r="N38"/>
      <c r="O38"/>
      <c r="P38"/>
    </row>
    <row r="39" spans="1:16" s="1" customFormat="1">
      <c r="A39" s="2"/>
      <c r="B39"/>
      <c r="C39"/>
      <c r="D39"/>
      <c r="E39"/>
      <c r="F39"/>
      <c r="G39" s="3"/>
      <c r="H39" s="3"/>
      <c r="I39" s="3"/>
      <c r="J39" s="3"/>
      <c r="L39"/>
      <c r="M39"/>
      <c r="N39"/>
      <c r="O39"/>
      <c r="P39"/>
    </row>
    <row r="40" spans="1:16" s="1" customFormat="1">
      <c r="A40" s="2"/>
      <c r="B40"/>
      <c r="C40"/>
      <c r="D40"/>
      <c r="E40"/>
      <c r="F40"/>
      <c r="G40" s="3"/>
      <c r="H40" s="3"/>
      <c r="I40" s="3"/>
      <c r="J40" s="3"/>
      <c r="L40"/>
      <c r="M40"/>
      <c r="N40"/>
      <c r="O40"/>
      <c r="P40"/>
    </row>
    <row r="41" spans="1:16" s="1" customFormat="1">
      <c r="A41" s="2"/>
      <c r="B41"/>
      <c r="C41"/>
      <c r="D41"/>
      <c r="E41"/>
      <c r="F41"/>
      <c r="G41" s="3"/>
      <c r="H41" s="3"/>
      <c r="I41" s="3"/>
      <c r="J41" s="3"/>
      <c r="L41"/>
      <c r="M41"/>
      <c r="N41"/>
      <c r="O41"/>
      <c r="P41"/>
    </row>
    <row r="42" spans="1:16" s="1" customFormat="1">
      <c r="A42" s="2"/>
      <c r="B42"/>
      <c r="C42"/>
      <c r="D42"/>
      <c r="E42"/>
      <c r="F42"/>
      <c r="G42" s="3"/>
      <c r="H42" s="3"/>
      <c r="I42" s="3"/>
      <c r="J42" s="3"/>
      <c r="L42"/>
      <c r="M42"/>
      <c r="N42"/>
      <c r="O42"/>
      <c r="P42"/>
    </row>
    <row r="43" spans="1:16" s="1" customFormat="1">
      <c r="A43" s="2"/>
      <c r="B43"/>
      <c r="C43"/>
      <c r="D43"/>
      <c r="E43"/>
      <c r="F43"/>
      <c r="G43" s="3"/>
      <c r="H43" s="3"/>
      <c r="I43" s="3"/>
      <c r="J43" s="3"/>
      <c r="L43"/>
      <c r="M43"/>
      <c r="N43"/>
      <c r="O43"/>
      <c r="P43"/>
    </row>
    <row r="44" spans="1:16" s="1" customFormat="1">
      <c r="A44" s="2"/>
      <c r="B44"/>
      <c r="C44"/>
      <c r="D44"/>
      <c r="E44"/>
      <c r="F44"/>
      <c r="G44" s="3"/>
      <c r="H44" s="3"/>
      <c r="I44" s="3"/>
      <c r="J44" s="3"/>
      <c r="L44"/>
      <c r="M44"/>
      <c r="N44"/>
      <c r="O44"/>
      <c r="P44"/>
    </row>
    <row r="45" spans="1:16" s="1" customFormat="1">
      <c r="A45" s="2"/>
      <c r="B45"/>
      <c r="C45"/>
      <c r="D45"/>
      <c r="E45"/>
      <c r="F45"/>
      <c r="G45" s="3"/>
      <c r="H45" s="3"/>
      <c r="I45" s="3"/>
      <c r="J45" s="3"/>
      <c r="L45"/>
      <c r="M45"/>
      <c r="N45"/>
      <c r="O45"/>
      <c r="P45"/>
    </row>
    <row r="46" spans="1:16" s="1" customFormat="1">
      <c r="A46" s="2"/>
      <c r="B46"/>
      <c r="C46"/>
      <c r="D46"/>
      <c r="E46"/>
      <c r="F46"/>
      <c r="G46" s="3"/>
      <c r="H46" s="3"/>
      <c r="I46" s="3"/>
      <c r="J46" s="3"/>
      <c r="L46"/>
      <c r="M46"/>
      <c r="N46"/>
      <c r="O46"/>
      <c r="P46"/>
    </row>
    <row r="47" spans="1:16" s="1" customFormat="1">
      <c r="A47" s="2"/>
      <c r="B47"/>
      <c r="C47"/>
      <c r="D47"/>
      <c r="E47"/>
      <c r="F47"/>
      <c r="G47" s="3"/>
      <c r="H47" s="3"/>
      <c r="I47" s="3"/>
      <c r="J47" s="3"/>
      <c r="L47"/>
      <c r="M47"/>
      <c r="N47"/>
      <c r="O47"/>
      <c r="P47"/>
    </row>
    <row r="48" spans="1:16" s="1" customFormat="1">
      <c r="A48" s="2"/>
      <c r="B48"/>
      <c r="C48"/>
      <c r="D48"/>
      <c r="E48"/>
      <c r="F48"/>
      <c r="G48" s="3"/>
      <c r="H48" s="3"/>
      <c r="I48" s="3"/>
      <c r="J48" s="3"/>
      <c r="L48"/>
      <c r="M48"/>
      <c r="N48"/>
      <c r="O48"/>
      <c r="P48"/>
    </row>
    <row r="49" spans="1:16" s="1" customFormat="1">
      <c r="A49" s="2"/>
      <c r="B49"/>
      <c r="C49"/>
      <c r="D49"/>
      <c r="E49"/>
      <c r="F49"/>
      <c r="G49" s="3"/>
      <c r="H49" s="3"/>
      <c r="I49" s="3"/>
      <c r="J49" s="3"/>
      <c r="L49"/>
      <c r="M49"/>
      <c r="N49"/>
      <c r="O49"/>
      <c r="P49"/>
    </row>
    <row r="50" spans="1:16" s="1" customFormat="1">
      <c r="A50" s="2"/>
      <c r="B50"/>
      <c r="C50"/>
      <c r="D50"/>
      <c r="E50"/>
      <c r="F50"/>
      <c r="G50" s="3"/>
      <c r="H50" s="3"/>
      <c r="I50" s="3"/>
      <c r="J50" s="3"/>
      <c r="L50"/>
      <c r="M50"/>
      <c r="N50"/>
      <c r="O50"/>
      <c r="P50"/>
    </row>
    <row r="51" spans="1:16" s="1" customFormat="1">
      <c r="A51" s="2"/>
      <c r="B51"/>
      <c r="C51"/>
      <c r="D51"/>
      <c r="E51"/>
      <c r="F51"/>
      <c r="G51" s="3"/>
      <c r="H51" s="3"/>
      <c r="I51" s="3"/>
      <c r="J51" s="3"/>
      <c r="L51"/>
      <c r="M51"/>
      <c r="N51"/>
      <c r="O51"/>
      <c r="P51"/>
    </row>
    <row r="52" spans="1:16" s="1" customFormat="1">
      <c r="A52" s="2"/>
      <c r="B52"/>
      <c r="C52"/>
      <c r="D52"/>
      <c r="E52"/>
      <c r="F52"/>
      <c r="G52" s="3"/>
      <c r="H52" s="3"/>
      <c r="I52" s="3"/>
      <c r="J52" s="3"/>
      <c r="L52"/>
      <c r="M52"/>
      <c r="N52"/>
      <c r="O52"/>
      <c r="P52"/>
    </row>
    <row r="53" spans="1:16" s="1" customFormat="1">
      <c r="A53" s="2"/>
      <c r="B53"/>
      <c r="C53"/>
      <c r="D53"/>
      <c r="E53"/>
      <c r="F53"/>
      <c r="G53" s="3"/>
      <c r="H53" s="3"/>
      <c r="I53" s="3"/>
      <c r="J53" s="3"/>
      <c r="L53"/>
      <c r="M53"/>
      <c r="N53"/>
      <c r="O53"/>
      <c r="P53"/>
    </row>
    <row r="54" spans="1:16" s="1" customFormat="1">
      <c r="A54" s="2"/>
      <c r="B54"/>
      <c r="C54"/>
      <c r="D54"/>
      <c r="E54"/>
      <c r="F54"/>
      <c r="G54" s="3"/>
      <c r="H54" s="3"/>
      <c r="I54" s="3"/>
      <c r="J54" s="3"/>
      <c r="L54"/>
      <c r="M54"/>
      <c r="N54"/>
      <c r="O54"/>
      <c r="P54"/>
    </row>
    <row r="55" spans="1:16" s="1" customFormat="1">
      <c r="A55" s="2"/>
      <c r="B55"/>
      <c r="C55"/>
      <c r="D55"/>
      <c r="E55"/>
      <c r="F55"/>
      <c r="G55" s="3"/>
      <c r="H55" s="3"/>
      <c r="I55" s="3"/>
      <c r="J55" s="3"/>
      <c r="L55"/>
      <c r="M55"/>
      <c r="N55"/>
      <c r="O55"/>
      <c r="P55"/>
    </row>
    <row r="56" spans="1:16" s="1" customFormat="1">
      <c r="A56" s="2"/>
      <c r="B56"/>
      <c r="C56"/>
      <c r="D56"/>
      <c r="E56"/>
      <c r="F56"/>
      <c r="G56" s="3"/>
      <c r="H56" s="3"/>
      <c r="I56" s="3"/>
      <c r="J56" s="3"/>
      <c r="L56"/>
      <c r="M56"/>
      <c r="N56"/>
      <c r="O56"/>
      <c r="P56"/>
    </row>
    <row r="57" spans="1:16" s="1" customFormat="1">
      <c r="A57" s="2"/>
      <c r="B57"/>
      <c r="C57"/>
      <c r="D57"/>
      <c r="E57"/>
      <c r="F57"/>
      <c r="G57" s="3"/>
      <c r="H57" s="3"/>
      <c r="I57" s="3"/>
      <c r="J57" s="3"/>
      <c r="L57"/>
      <c r="M57"/>
      <c r="N57"/>
      <c r="O57"/>
      <c r="P57"/>
    </row>
    <row r="58" spans="1:16" s="1" customFormat="1">
      <c r="A58" s="2"/>
      <c r="B58"/>
      <c r="C58"/>
      <c r="D58"/>
      <c r="E58"/>
      <c r="F58"/>
      <c r="G58" s="3"/>
      <c r="H58" s="3"/>
      <c r="I58" s="3"/>
      <c r="J58" s="3"/>
      <c r="L58"/>
      <c r="M58"/>
      <c r="N58"/>
      <c r="O58"/>
      <c r="P58"/>
    </row>
    <row r="59" spans="1:16" s="1" customFormat="1">
      <c r="A59" s="2"/>
      <c r="B59"/>
      <c r="C59"/>
      <c r="D59"/>
      <c r="E59"/>
      <c r="F59"/>
      <c r="G59" s="3"/>
      <c r="H59" s="3"/>
      <c r="I59" s="3"/>
      <c r="J59" s="3"/>
      <c r="L59"/>
      <c r="M59"/>
      <c r="N59"/>
      <c r="O59"/>
      <c r="P59"/>
    </row>
    <row r="60" spans="1:16" s="1" customFormat="1">
      <c r="A60" s="2"/>
      <c r="B60"/>
      <c r="C60"/>
      <c r="D60"/>
      <c r="E60"/>
      <c r="F60"/>
      <c r="G60" s="3"/>
      <c r="H60" s="3"/>
      <c r="I60" s="3"/>
      <c r="J60" s="3"/>
      <c r="L60"/>
      <c r="M60"/>
      <c r="N60"/>
      <c r="O60"/>
      <c r="P60"/>
    </row>
    <row r="61" spans="1:16" s="1" customFormat="1">
      <c r="A61" s="2"/>
      <c r="B61"/>
      <c r="C61"/>
      <c r="D61"/>
      <c r="E61"/>
      <c r="F61"/>
      <c r="G61" s="3"/>
      <c r="H61" s="3"/>
      <c r="I61" s="3"/>
      <c r="J61" s="3"/>
      <c r="L61"/>
      <c r="M61"/>
      <c r="N61"/>
      <c r="O61"/>
      <c r="P61"/>
    </row>
    <row r="62" spans="1:16" s="1" customFormat="1">
      <c r="A62" s="2"/>
      <c r="B62"/>
      <c r="C62"/>
      <c r="D62"/>
      <c r="E62"/>
      <c r="F62"/>
      <c r="G62" s="3"/>
      <c r="H62" s="3"/>
      <c r="I62" s="3"/>
      <c r="J62" s="3"/>
      <c r="L62"/>
      <c r="M62"/>
      <c r="N62"/>
      <c r="O62"/>
      <c r="P62"/>
    </row>
    <row r="63" spans="1:16" s="1" customFormat="1">
      <c r="A63" s="2"/>
      <c r="B63"/>
      <c r="C63"/>
      <c r="D63"/>
      <c r="E63"/>
      <c r="F63"/>
      <c r="G63" s="3"/>
      <c r="H63" s="3"/>
      <c r="I63" s="3"/>
      <c r="J63" s="3"/>
      <c r="L63"/>
      <c r="M63"/>
      <c r="N63"/>
      <c r="O63"/>
      <c r="P63"/>
    </row>
    <row r="64" spans="1:16" s="1" customFormat="1">
      <c r="A64" s="2"/>
      <c r="B64"/>
      <c r="C64"/>
      <c r="D64"/>
      <c r="E64"/>
      <c r="F64"/>
      <c r="G64" s="3"/>
      <c r="H64" s="3"/>
      <c r="I64" s="3"/>
      <c r="J64" s="3"/>
      <c r="L64"/>
      <c r="M64"/>
      <c r="N64"/>
      <c r="O64"/>
      <c r="P64"/>
    </row>
    <row r="65" spans="1:16" s="1" customFormat="1">
      <c r="A65" s="2"/>
      <c r="B65"/>
      <c r="C65"/>
      <c r="D65"/>
      <c r="E65"/>
      <c r="F65"/>
      <c r="G65" s="3"/>
      <c r="H65" s="3"/>
      <c r="I65" s="3"/>
      <c r="J65" s="3"/>
      <c r="L65"/>
      <c r="M65"/>
      <c r="N65"/>
      <c r="O65"/>
      <c r="P65"/>
    </row>
    <row r="66" spans="1:16" s="1" customFormat="1">
      <c r="A66" s="2"/>
      <c r="B66"/>
      <c r="C66"/>
      <c r="D66"/>
      <c r="E66"/>
      <c r="F66"/>
      <c r="G66" s="3"/>
      <c r="H66" s="3"/>
      <c r="I66" s="3"/>
      <c r="J66" s="3"/>
      <c r="L66"/>
      <c r="M66"/>
      <c r="N66"/>
      <c r="O66"/>
      <c r="P66"/>
    </row>
    <row r="67" spans="1:16" s="1" customFormat="1">
      <c r="A67" s="2"/>
      <c r="B67"/>
      <c r="C67"/>
      <c r="D67"/>
      <c r="E67"/>
      <c r="F67"/>
      <c r="G67" s="3"/>
      <c r="H67" s="3"/>
      <c r="I67" s="3"/>
      <c r="J67" s="3"/>
      <c r="L67"/>
      <c r="M67"/>
      <c r="N67"/>
      <c r="O67"/>
      <c r="P67"/>
    </row>
    <row r="68" spans="1:16" s="1" customFormat="1">
      <c r="A68" s="2"/>
      <c r="B68"/>
      <c r="C68"/>
      <c r="D68"/>
      <c r="E68"/>
      <c r="F68"/>
      <c r="G68" s="3"/>
      <c r="H68" s="3"/>
      <c r="I68" s="3"/>
      <c r="J68" s="3"/>
      <c r="L68"/>
      <c r="M68"/>
      <c r="N68"/>
      <c r="O68"/>
      <c r="P68"/>
    </row>
    <row r="69" spans="1:16" s="1" customFormat="1">
      <c r="A69" s="2"/>
      <c r="B69"/>
      <c r="C69"/>
      <c r="D69"/>
      <c r="E69"/>
      <c r="F69"/>
      <c r="G69" s="3"/>
      <c r="H69" s="3"/>
      <c r="I69" s="3"/>
      <c r="J69" s="3"/>
      <c r="L69"/>
      <c r="M69"/>
      <c r="N69"/>
      <c r="O69"/>
      <c r="P69"/>
    </row>
    <row r="70" spans="1:16" s="1" customFormat="1">
      <c r="A70" s="2"/>
      <c r="B70"/>
      <c r="C70"/>
      <c r="D70"/>
      <c r="E70"/>
      <c r="F70"/>
      <c r="G70" s="3"/>
      <c r="H70" s="3"/>
      <c r="I70" s="3"/>
      <c r="J70" s="3"/>
      <c r="L70"/>
      <c r="M70"/>
      <c r="N70"/>
      <c r="O70"/>
      <c r="P70"/>
    </row>
    <row r="71" spans="1:16" s="1" customFormat="1">
      <c r="A71" s="2"/>
      <c r="B71"/>
      <c r="C71"/>
      <c r="D71"/>
      <c r="E71"/>
      <c r="F71"/>
      <c r="G71" s="3"/>
      <c r="H71" s="3"/>
      <c r="I71" s="3"/>
      <c r="J71" s="3"/>
      <c r="L71"/>
      <c r="M71"/>
      <c r="N71"/>
      <c r="O71"/>
      <c r="P71"/>
    </row>
    <row r="72" spans="1:16" s="1" customFormat="1">
      <c r="A72" s="2"/>
      <c r="B72"/>
      <c r="C72"/>
      <c r="D72"/>
      <c r="E72"/>
      <c r="F72"/>
      <c r="G72" s="3"/>
      <c r="H72" s="3"/>
      <c r="I72" s="3"/>
      <c r="J72" s="3"/>
      <c r="L72"/>
      <c r="M72"/>
      <c r="N72"/>
      <c r="O72"/>
      <c r="P72"/>
    </row>
  </sheetData>
  <mergeCells count="14">
    <mergeCell ref="I24:J24"/>
    <mergeCell ref="I25:J25"/>
    <mergeCell ref="I26:J26"/>
    <mergeCell ref="B15:L17"/>
    <mergeCell ref="I19:J19"/>
    <mergeCell ref="I20:J20"/>
    <mergeCell ref="I21:J21"/>
    <mergeCell ref="I22:J22"/>
    <mergeCell ref="B19:H19"/>
    <mergeCell ref="B2:D2"/>
    <mergeCell ref="F2:G2"/>
    <mergeCell ref="H2:L2"/>
    <mergeCell ref="F8:G8"/>
    <mergeCell ref="I23:J23"/>
  </mergeCells>
  <conditionalFormatting sqref="B15:L17">
    <cfRule type="expression" dxfId="0" priority="1">
      <formula>OR($K$3="A1",$K$3="A2",$L$5="Muy irregular")</formula>
    </cfRule>
  </conditionalFormatting>
  <pageMargins left="0.7" right="0.7" top="0.75" bottom="0.75" header="0.3" footer="0.3"/>
  <pageSetup scale="63" fitToHeight="4" orientation="landscape" horizontalDpi="0" verticalDpi="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DA51C-36D3-254F-B240-EF3CA8839126}">
  <sheetPr>
    <pageSetUpPr fitToPage="1"/>
  </sheetPr>
  <dimension ref="A1:T125"/>
  <sheetViews>
    <sheetView topLeftCell="G1" zoomScale="119" zoomScaleNormal="88" zoomScaleSheetLayoutView="67" workbookViewId="0">
      <selection activeCell="Q19" sqref="Q19"/>
    </sheetView>
  </sheetViews>
  <sheetFormatPr baseColWidth="10" defaultRowHeight="16"/>
  <cols>
    <col min="1" max="1" width="2.83203125" style="2" customWidth="1"/>
    <col min="3" max="3" width="10.33203125" bestFit="1" customWidth="1"/>
    <col min="4" max="4" width="9.6640625" customWidth="1"/>
    <col min="5" max="5" width="13.5" bestFit="1" customWidth="1"/>
    <col min="6" max="6" width="12" customWidth="1"/>
    <col min="7" max="7" width="8.1640625" style="1" customWidth="1"/>
    <col min="8" max="8" width="13.5" style="1" bestFit="1" customWidth="1"/>
    <col min="9" max="9" width="13.5" bestFit="1" customWidth="1"/>
    <col min="10" max="10" width="15.1640625" customWidth="1"/>
    <col min="11" max="11" width="10.83203125" style="1"/>
    <col min="12" max="13" width="13.33203125" customWidth="1"/>
    <col min="14" max="14" width="12.5" customWidth="1"/>
    <col min="16" max="17" width="12.83203125" bestFit="1" customWidth="1"/>
  </cols>
  <sheetData>
    <row r="1" spans="1:17" ht="20" thickBot="1">
      <c r="A1" s="132" t="s">
        <v>102</v>
      </c>
      <c r="M1" s="202" t="s">
        <v>103</v>
      </c>
    </row>
    <row r="2" spans="1:17" ht="17" thickBot="1">
      <c r="B2" s="169" t="s">
        <v>22</v>
      </c>
      <c r="C2" s="170"/>
      <c r="D2" s="171"/>
      <c r="F2" s="172" t="s">
        <v>30</v>
      </c>
      <c r="G2" s="173"/>
      <c r="H2" s="169" t="s">
        <v>71</v>
      </c>
      <c r="I2" s="170"/>
      <c r="J2" s="170"/>
      <c r="K2" s="170"/>
      <c r="L2" s="171"/>
      <c r="M2" s="201"/>
      <c r="N2" s="3"/>
      <c r="O2" s="3"/>
      <c r="P2" s="3"/>
    </row>
    <row r="3" spans="1:17" ht="17">
      <c r="B3" s="101" t="s">
        <v>15</v>
      </c>
      <c r="C3" s="102"/>
      <c r="D3" s="103"/>
      <c r="F3" s="110" t="s">
        <v>9</v>
      </c>
      <c r="G3" s="111"/>
      <c r="H3" s="14"/>
      <c r="I3" s="116"/>
      <c r="J3" s="116" t="s">
        <v>39</v>
      </c>
      <c r="K3" s="117"/>
      <c r="L3" s="5"/>
      <c r="M3" s="8"/>
      <c r="N3" s="3"/>
      <c r="O3" s="3"/>
      <c r="P3" s="3"/>
    </row>
    <row r="4" spans="1:17" ht="18" thickBot="1">
      <c r="B4" s="104" t="s">
        <v>16</v>
      </c>
      <c r="C4" s="105"/>
      <c r="D4" s="106"/>
      <c r="F4" s="112" t="s">
        <v>6</v>
      </c>
      <c r="G4" s="106">
        <f>IF(C5&lt;='Tabla 3.1.1'!D3,'Tabla 3.1.1'!E3,IF(AND(C5&gt;'Tabla 3.1.1'!B4,C5&lt;='Tabla 3.1.1'!D4),'Tabla 3.1.1'!E4,IF(AND(C5&gt;'Tabla 3.1.1'!B5,C5&lt;='Tabla 3.1.1'!D5),'Tabla 3.1.1'!E5,IF(AND(C5&gt;'Tabla 3.1.1'!B6,C5&lt;='Tabla 3.1.1'!D6),'Tabla 3.1.1'!E6,IF(AND(C5&gt;'Tabla 3.1.1'!B7,C5&lt;='Tabla 3.1.1'!D7),'Tabla 3.1.1'!E7,IF(AND(C5&gt;'Tabla 3.1.1'!B8,C5&lt;='Tabla 3.1.1'!D8),'Tabla 3.1.1'!E8,IF(AND(C5&gt;'Tabla 3.1.1'!B9,C5&lt;='Tabla 3.1.1'!D9),'Tabla 3.1.1'!E9,"Ts muy grande &gt; 4")))))))</f>
        <v>0.4</v>
      </c>
      <c r="H4" s="15"/>
      <c r="I4" s="9"/>
      <c r="J4" s="118" t="s">
        <v>40</v>
      </c>
      <c r="K4" s="119">
        <f>IF(K3='Tabla 3.1.1'!B15,'Tabla 3.1.1'!C15,IF(K3='Tabla 3.1.1'!B16,'Tabla 3.1.1'!C16,'Tabla 3.1.1'!C14))</f>
        <v>1</v>
      </c>
      <c r="L4" s="7"/>
      <c r="M4" s="8"/>
      <c r="N4" s="3"/>
      <c r="O4" s="3"/>
      <c r="P4" s="3"/>
    </row>
    <row r="5" spans="1:17" ht="18" thickBot="1">
      <c r="B5" s="104" t="s">
        <v>17</v>
      </c>
      <c r="C5" s="105"/>
      <c r="D5" s="106" t="s">
        <v>5</v>
      </c>
      <c r="F5" s="112" t="s">
        <v>7</v>
      </c>
      <c r="G5" s="106">
        <f>IF(C5&lt;='Tabla 3.1.1'!D3,'Tabla 3.1.1'!F3,IF(AND(C5&gt;'Tabla 3.1.1'!B4,C5&lt;='Tabla 3.1.1'!D4),'Tabla 3.1.1'!F4,IF(AND(C5&gt;'Tabla 3.1.1'!B5,C5&lt;='Tabla 3.1.1'!D5),'Tabla 3.1.1'!F5,IF(AND(C5&gt;'Tabla 3.1.1'!B6,C5&lt;='Tabla 3.1.1'!D6),'Tabla 3.1.1'!F6,IF(AND(C5&gt;'Tabla 3.1.1'!B7,C5&lt;='Tabla 3.1.1'!D7),'Tabla 3.1.1'!F7,IF(AND(C5&gt;'Tabla 3.1.1'!B8,C5&lt;='Tabla 3.1.1'!D8),'Tabla 3.1.1'!F8,IF(AND(C5&gt;'Tabla 3.1.1'!B9,C5&lt;='Tabla 3.1.1'!D9),'Tabla 3.1.1'!F9,"Ts muy grande &gt; 4")))))))</f>
        <v>0.8</v>
      </c>
      <c r="H5" s="114"/>
      <c r="I5" s="115"/>
      <c r="J5" s="115" t="s">
        <v>41</v>
      </c>
      <c r="K5" s="120"/>
      <c r="L5" s="121" t="str">
        <f>IF(K5='Tabla 3.1.1'!E14,'Tabla 3.1.1'!F14,IF(K5='Tabla 3.1.1'!E15,'Tabla 3.1.1'!F15,'Tabla 3.1.1'!F16))</f>
        <v>Muy irregular</v>
      </c>
      <c r="M5" s="152"/>
      <c r="N5" s="3"/>
      <c r="O5" s="3"/>
      <c r="P5" s="3"/>
    </row>
    <row r="6" spans="1:17" ht="18" thickBot="1">
      <c r="B6" s="104" t="s">
        <v>18</v>
      </c>
      <c r="C6" s="105"/>
      <c r="D6" s="106" t="s">
        <v>104</v>
      </c>
      <c r="F6" s="112" t="s">
        <v>8</v>
      </c>
      <c r="G6" s="106">
        <f>IF(C5&lt;='Tabla 3.1.1'!D3,'Tabla 3.1.1'!G3,IF(AND(C5&gt;'Tabla 3.1.1'!B4,C5&lt;='Tabla 3.1.1'!D4),'Tabla 3.1.1'!G4,IF(AND(C5&gt;'Tabla 3.1.1'!B5,C5&lt;='Tabla 3.1.1'!D5),'Tabla 3.1.1'!G5,IF(AND(C5&gt;'Tabla 3.1.1'!B6,C5&lt;='Tabla 3.1.1'!D6),'Tabla 3.1.1'!G6,IF(AND(C5&gt;'Tabla 3.1.1'!B7,C5&lt;='Tabla 3.1.1'!D7),'Tabla 3.1.1'!G7,IF(AND(C5&gt;'Tabla 3.1.1'!B8,C5&lt;='Tabla 3.1.1'!D8),'Tabla 3.1.1'!G8,IF(AND(C5&gt;'Tabla 3.1.1'!B9,C5&lt;='Tabla 3.1.1'!D9),'Tabla 3.1.1'!G9,"Ts muy grande &gt; 4")))))))</f>
        <v>2.5</v>
      </c>
      <c r="H6" s="114"/>
      <c r="I6" s="115"/>
      <c r="J6" s="115" t="s">
        <v>42</v>
      </c>
      <c r="K6" s="120"/>
      <c r="L6" s="34"/>
      <c r="M6" s="8"/>
      <c r="N6" s="3"/>
      <c r="O6" s="3"/>
      <c r="P6" s="3"/>
    </row>
    <row r="7" spans="1:17" ht="19" thickBot="1">
      <c r="B7" s="104" t="s">
        <v>19</v>
      </c>
      <c r="C7" s="105"/>
      <c r="D7" s="106" t="s">
        <v>104</v>
      </c>
      <c r="F7" s="113" t="s">
        <v>10</v>
      </c>
      <c r="G7" s="125">
        <f>G6*C9</f>
        <v>0</v>
      </c>
      <c r="H7" s="114"/>
      <c r="I7" s="115"/>
      <c r="J7" s="122" t="s">
        <v>43</v>
      </c>
      <c r="K7" s="123">
        <f>IF(K6&lt;3,1.75,2)</f>
        <v>1.75</v>
      </c>
      <c r="L7" s="124" t="str">
        <f>IF(K7='Tabla 3.1.1'!I14,'Tabla 3.1.1'!J14,'Tabla 3.1.1'!J15)</f>
        <v>Q&lt;3</v>
      </c>
      <c r="M7" s="153"/>
      <c r="N7" s="3"/>
      <c r="O7" s="3"/>
      <c r="P7" s="3"/>
    </row>
    <row r="8" spans="1:17" ht="18">
      <c r="B8" s="104" t="s">
        <v>12</v>
      </c>
      <c r="C8" s="105"/>
      <c r="D8" s="106" t="s">
        <v>5</v>
      </c>
      <c r="H8" s="14"/>
      <c r="I8" s="60"/>
      <c r="J8" s="126" t="s">
        <v>48</v>
      </c>
      <c r="K8" s="127"/>
      <c r="L8" s="5"/>
      <c r="M8" s="8"/>
      <c r="N8" s="3"/>
      <c r="O8" s="3"/>
      <c r="P8" s="3"/>
    </row>
    <row r="9" spans="1:17" ht="18" thickBot="1">
      <c r="B9" s="104" t="s">
        <v>13</v>
      </c>
      <c r="C9" s="105"/>
      <c r="D9" s="106" t="s">
        <v>5</v>
      </c>
      <c r="H9" s="15"/>
      <c r="I9" s="128" t="str">
        <f>IF(K8='Tabla 3.1.1'!B21,'Tabla 3.1.1'!C21,IF(K8='Tabla 3.1.1'!B22,'Tabla 3.1.1'!C22,'Tabla 3.1.1'!C23))</f>
        <v>Sistemas duales, tabla 4.2.1 y 4.2.2</v>
      </c>
      <c r="J9" s="9"/>
      <c r="K9" s="129"/>
      <c r="L9" s="7"/>
      <c r="M9" s="8"/>
      <c r="N9" s="3"/>
      <c r="O9" s="3"/>
      <c r="P9" s="3"/>
    </row>
    <row r="10" spans="1:17" ht="19" thickBot="1">
      <c r="B10" s="104" t="s">
        <v>20</v>
      </c>
      <c r="C10" s="105"/>
      <c r="D10" s="106"/>
      <c r="H10" s="114"/>
      <c r="I10" s="33"/>
      <c r="J10" s="33"/>
      <c r="K10" s="122" t="s">
        <v>67</v>
      </c>
      <c r="L10" s="34"/>
      <c r="M10" s="8"/>
      <c r="N10" s="3"/>
      <c r="O10" s="3"/>
      <c r="P10" s="3"/>
    </row>
    <row r="11" spans="1:17" ht="19" thickBot="1">
      <c r="B11" s="107" t="s">
        <v>21</v>
      </c>
      <c r="C11" s="108"/>
      <c r="D11" s="109" t="s">
        <v>104</v>
      </c>
      <c r="H11" s="114"/>
      <c r="I11" s="33"/>
      <c r="J11" s="130" t="s">
        <v>68</v>
      </c>
      <c r="K11" s="131">
        <f>IF(C5&lt;0.5,0.03,IF(C5&gt;=1,0.05,0.03+((0.05-0.03)/(1-0.5))*(C5-0.5)))</f>
        <v>0.03</v>
      </c>
      <c r="L11" s="34"/>
      <c r="M11" s="8"/>
    </row>
    <row r="12" spans="1:17" ht="17" thickBot="1">
      <c r="B12" s="6"/>
      <c r="C12" s="32"/>
      <c r="D12" s="8"/>
    </row>
    <row r="13" spans="1:17" ht="17" thickBot="1">
      <c r="B13" s="31"/>
      <c r="C13" s="32"/>
      <c r="D13" s="8"/>
      <c r="G13" s="189" t="s">
        <v>29</v>
      </c>
      <c r="H13" s="190"/>
      <c r="P13" s="189" t="s">
        <v>59</v>
      </c>
      <c r="Q13" s="190"/>
    </row>
    <row r="14" spans="1:17" ht="17" customHeight="1" thickBot="1">
      <c r="B14" s="193" t="s">
        <v>31</v>
      </c>
      <c r="C14" s="194"/>
      <c r="D14" s="194"/>
      <c r="E14" s="195"/>
      <c r="G14" s="191" t="s">
        <v>28</v>
      </c>
      <c r="H14" s="192"/>
      <c r="I14" s="193" t="s">
        <v>58</v>
      </c>
      <c r="J14" s="194"/>
      <c r="K14" s="194"/>
      <c r="L14" s="194"/>
      <c r="M14" s="194"/>
      <c r="N14" s="195"/>
      <c r="P14" s="191" t="s">
        <v>28</v>
      </c>
      <c r="Q14" s="192"/>
    </row>
    <row r="15" spans="1:17" s="1" customFormat="1" ht="18">
      <c r="B15" s="39" t="s">
        <v>1</v>
      </c>
      <c r="C15" s="13" t="s">
        <v>11</v>
      </c>
      <c r="D15" s="11" t="s">
        <v>14</v>
      </c>
      <c r="E15" s="39" t="s">
        <v>3</v>
      </c>
      <c r="F15" s="19" t="s">
        <v>27</v>
      </c>
      <c r="G15" s="19" t="s">
        <v>1</v>
      </c>
      <c r="H15" s="19" t="s">
        <v>3</v>
      </c>
      <c r="I15" s="11" t="s">
        <v>54</v>
      </c>
      <c r="J15" s="11" t="s">
        <v>64</v>
      </c>
      <c r="K15" s="38" t="s">
        <v>57</v>
      </c>
      <c r="L15" s="11" t="s">
        <v>56</v>
      </c>
      <c r="M15" s="11" t="s">
        <v>96</v>
      </c>
      <c r="N15" s="39" t="s">
        <v>66</v>
      </c>
      <c r="O15" s="19" t="s">
        <v>27</v>
      </c>
      <c r="P15" s="19" t="s">
        <v>1</v>
      </c>
      <c r="Q15" s="19" t="s">
        <v>3</v>
      </c>
    </row>
    <row r="16" spans="1:17" s="1" customFormat="1" ht="17" thickBot="1">
      <c r="B16" s="40" t="s">
        <v>2</v>
      </c>
      <c r="C16" s="12"/>
      <c r="D16" s="12"/>
      <c r="E16" s="40" t="s">
        <v>4</v>
      </c>
      <c r="F16" s="20" t="s">
        <v>55</v>
      </c>
      <c r="G16" s="20" t="s">
        <v>2</v>
      </c>
      <c r="H16" s="20" t="s">
        <v>4</v>
      </c>
      <c r="I16" s="12"/>
      <c r="J16" s="12" t="s">
        <v>65</v>
      </c>
      <c r="K16" s="12"/>
      <c r="L16" s="12"/>
      <c r="M16" s="12"/>
      <c r="N16" s="40" t="s">
        <v>4</v>
      </c>
      <c r="O16" s="20" t="s">
        <v>55</v>
      </c>
      <c r="P16" s="53" t="s">
        <v>2</v>
      </c>
      <c r="Q16" s="53" t="s">
        <v>4</v>
      </c>
    </row>
    <row r="17" spans="2:20">
      <c r="B17" s="44">
        <v>0</v>
      </c>
      <c r="C17" s="16" t="e">
        <f t="shared" ref="C17:C48" si="0">IF(B17&lt;=$C$8,1-(1-(0.05/$G$3)^$G$4)*B17/$C$8,IF(AND(B17&gt;$C$8,B17&lt;=$G$7),(0.05/$G$3)^$G$4,1+((0.05/$G$3)^$G$4-1)*($G$7/B17)^$G$5))</f>
        <v>#DIV/0!</v>
      </c>
      <c r="D17" s="16" t="e">
        <f t="shared" ref="D17:D48" si="1">IF(B17&gt;=$C$9,$C$10+(1-$C$10)*($C$9/B17)^2,"")</f>
        <v>#DIV/0!</v>
      </c>
      <c r="E17" s="47" t="e">
        <f t="shared" ref="E17:E58" si="2">IF(B17&lt;$C$8,$C$6+(C17*$C$7-$C$6)*B17/$C$8,IF(AND(B17&gt;=$C$8,B17&lt;$C$9),C17*$C$7,C17*$C$7*D17*($C$9/B17)^2))</f>
        <v>#DIV/0!</v>
      </c>
      <c r="F17" s="21" t="e">
        <f>(E17-H17)/H17%</f>
        <v>#DIV/0!</v>
      </c>
      <c r="G17" s="22"/>
      <c r="H17" s="23"/>
      <c r="I17" s="35" t="e">
        <f t="shared" ref="I17:I48" si="3">IF(B17&lt;$C$8,1+($K$6-1)*SQRT(C17/$C$10)*B17/$C$8,IF(AND(B17&gt;=$C$8,B17&lt;$C$9),1+($K$6-1)*SQRT(C17/$C$10),1+($K$6-1)*SQRT(C17*D17/$C$10)))</f>
        <v>#DIV/0!</v>
      </c>
      <c r="J17" s="35" t="e">
        <f>$K$5*I17</f>
        <v>#DIV/0!</v>
      </c>
      <c r="K17" s="35" t="e">
        <f t="shared" ref="K17:K48" si="4">IF(0.5*(1-(B17/$C$8)^(1/2))&lt;0,0,0.5*(1-(B17/$C$8)^(1/2)))</f>
        <v>#DIV/0!</v>
      </c>
      <c r="L17" s="35" t="e">
        <f t="shared" ref="L17:L48" si="5">$K$8*$K$7+K17</f>
        <v>#DIV/0!</v>
      </c>
      <c r="M17" s="35" t="e">
        <f>L17*I17</f>
        <v>#DIV/0!</v>
      </c>
      <c r="N17" s="41" t="e">
        <f t="shared" ref="N17:N48" si="6">IF(E17/(L17*J17)*$K$4&lt;$K$11,$K$11,E17/(L17*J17)*$K$4)</f>
        <v>#DIV/0!</v>
      </c>
      <c r="O17" s="50" t="e">
        <f>(N17-Q17)/Q17%</f>
        <v>#DIV/0!</v>
      </c>
      <c r="P17" s="54"/>
      <c r="Q17" s="55"/>
      <c r="S17" s="3"/>
      <c r="T17" s="3"/>
    </row>
    <row r="18" spans="2:20">
      <c r="B18" s="45" t="e">
        <f>IF(OR(B17=$C$8,B17=$C$9),#REF!+0.1,IF(AND($C$8&gt;B17,$C$8&lt;(B17+0.1)),$C$8,IF(AND($C$9&gt;B17,$C$9&lt;(B17+0.1)),$C$9,B17+0.1)))</f>
        <v>#REF!</v>
      </c>
      <c r="C18" s="17" t="e">
        <f t="shared" si="0"/>
        <v>#REF!</v>
      </c>
      <c r="D18" s="17" t="e">
        <f t="shared" si="1"/>
        <v>#REF!</v>
      </c>
      <c r="E18" s="48" t="e">
        <f t="shared" si="2"/>
        <v>#REF!</v>
      </c>
      <c r="F18" s="24" t="e">
        <f t="shared" ref="F18:F69" si="7">(E18-H18)/H18%</f>
        <v>#REF!</v>
      </c>
      <c r="G18" s="25"/>
      <c r="H18" s="26"/>
      <c r="I18" s="36" t="e">
        <f t="shared" si="3"/>
        <v>#REF!</v>
      </c>
      <c r="J18" s="36" t="e">
        <f t="shared" ref="J18:J69" si="8">$K$5*I18</f>
        <v>#REF!</v>
      </c>
      <c r="K18" s="36" t="e">
        <f t="shared" si="4"/>
        <v>#REF!</v>
      </c>
      <c r="L18" s="36" t="e">
        <f t="shared" si="5"/>
        <v>#REF!</v>
      </c>
      <c r="M18" s="36" t="e">
        <f t="shared" ref="M18:M69" si="9">L18*I18</f>
        <v>#REF!</v>
      </c>
      <c r="N18" s="42" t="e">
        <f t="shared" si="6"/>
        <v>#REF!</v>
      </c>
      <c r="O18" s="51" t="e">
        <f t="shared" ref="O18:O69" si="10">(N18-Q18)/Q18%</f>
        <v>#REF!</v>
      </c>
      <c r="P18" s="56"/>
      <c r="Q18" s="57"/>
      <c r="S18" s="3"/>
      <c r="T18" s="3"/>
    </row>
    <row r="19" spans="2:20">
      <c r="B19" s="45" t="e">
        <f>IF(OR(B18=$C$8,B18=$C$9),B17+0.1,IF(AND($C$8&gt;B18,$C$8&lt;(B18+0.1)),$C$8,IF(AND($C$9&gt;B18,$C$9&lt;(B18+0.1)),$C$9,B18+0.1)))</f>
        <v>#REF!</v>
      </c>
      <c r="C19" s="17" t="e">
        <f t="shared" si="0"/>
        <v>#REF!</v>
      </c>
      <c r="D19" s="17" t="e">
        <f t="shared" si="1"/>
        <v>#REF!</v>
      </c>
      <c r="E19" s="48" t="e">
        <f t="shared" si="2"/>
        <v>#REF!</v>
      </c>
      <c r="F19" s="24" t="e">
        <f t="shared" si="7"/>
        <v>#REF!</v>
      </c>
      <c r="G19" s="25"/>
      <c r="H19" s="26"/>
      <c r="I19" s="36" t="e">
        <f t="shared" si="3"/>
        <v>#REF!</v>
      </c>
      <c r="J19" s="36" t="e">
        <f t="shared" si="8"/>
        <v>#REF!</v>
      </c>
      <c r="K19" s="36" t="e">
        <f t="shared" si="4"/>
        <v>#REF!</v>
      </c>
      <c r="L19" s="36" t="e">
        <f t="shared" si="5"/>
        <v>#REF!</v>
      </c>
      <c r="M19" s="36" t="e">
        <f t="shared" si="9"/>
        <v>#REF!</v>
      </c>
      <c r="N19" s="42" t="e">
        <f t="shared" si="6"/>
        <v>#REF!</v>
      </c>
      <c r="O19" s="51" t="e">
        <f t="shared" si="10"/>
        <v>#REF!</v>
      </c>
      <c r="P19" s="56"/>
      <c r="Q19" s="57"/>
      <c r="S19" s="3"/>
      <c r="T19" s="3"/>
    </row>
    <row r="20" spans="2:20">
      <c r="B20" s="45" t="e">
        <f t="shared" ref="B20:B69" si="11">IF(OR(B19=$C$8,B19=$C$9),B18+0.1,IF(AND($C$8&gt;B19,$C$8&lt;(B19+0.1)),$C$8,IF(AND($C$9&gt;B19,$C$9&lt;(B19+0.1)),$C$9,B19+0.1)))</f>
        <v>#REF!</v>
      </c>
      <c r="C20" s="17" t="e">
        <f t="shared" si="0"/>
        <v>#REF!</v>
      </c>
      <c r="D20" s="17" t="e">
        <f t="shared" si="1"/>
        <v>#REF!</v>
      </c>
      <c r="E20" s="48" t="e">
        <f t="shared" si="2"/>
        <v>#REF!</v>
      </c>
      <c r="F20" s="24" t="e">
        <f t="shared" si="7"/>
        <v>#REF!</v>
      </c>
      <c r="G20" s="25"/>
      <c r="H20" s="26"/>
      <c r="I20" s="36" t="e">
        <f t="shared" si="3"/>
        <v>#REF!</v>
      </c>
      <c r="J20" s="36" t="e">
        <f t="shared" si="8"/>
        <v>#REF!</v>
      </c>
      <c r="K20" s="36" t="e">
        <f t="shared" si="4"/>
        <v>#REF!</v>
      </c>
      <c r="L20" s="36" t="e">
        <f t="shared" si="5"/>
        <v>#REF!</v>
      </c>
      <c r="M20" s="36" t="e">
        <f t="shared" si="9"/>
        <v>#REF!</v>
      </c>
      <c r="N20" s="42" t="e">
        <f t="shared" si="6"/>
        <v>#REF!</v>
      </c>
      <c r="O20" s="51" t="e">
        <f t="shared" si="10"/>
        <v>#REF!</v>
      </c>
      <c r="P20" s="56"/>
      <c r="Q20" s="57"/>
      <c r="S20" s="3"/>
      <c r="T20" s="3"/>
    </row>
    <row r="21" spans="2:20">
      <c r="B21" s="45" t="e">
        <f t="shared" si="11"/>
        <v>#REF!</v>
      </c>
      <c r="C21" s="17" t="e">
        <f t="shared" si="0"/>
        <v>#REF!</v>
      </c>
      <c r="D21" s="17" t="e">
        <f t="shared" si="1"/>
        <v>#REF!</v>
      </c>
      <c r="E21" s="48" t="e">
        <f t="shared" si="2"/>
        <v>#REF!</v>
      </c>
      <c r="F21" s="24" t="e">
        <f t="shared" si="7"/>
        <v>#REF!</v>
      </c>
      <c r="G21" s="25"/>
      <c r="H21" s="26"/>
      <c r="I21" s="36" t="e">
        <f t="shared" si="3"/>
        <v>#REF!</v>
      </c>
      <c r="J21" s="36" t="e">
        <f t="shared" si="8"/>
        <v>#REF!</v>
      </c>
      <c r="K21" s="36" t="e">
        <f t="shared" si="4"/>
        <v>#REF!</v>
      </c>
      <c r="L21" s="36" t="e">
        <f t="shared" si="5"/>
        <v>#REF!</v>
      </c>
      <c r="M21" s="36" t="e">
        <f t="shared" si="9"/>
        <v>#REF!</v>
      </c>
      <c r="N21" s="42" t="e">
        <f t="shared" si="6"/>
        <v>#REF!</v>
      </c>
      <c r="O21" s="51" t="e">
        <f t="shared" si="10"/>
        <v>#REF!</v>
      </c>
      <c r="P21" s="56"/>
      <c r="Q21" s="57"/>
      <c r="S21" s="3"/>
      <c r="T21" s="3"/>
    </row>
    <row r="22" spans="2:20">
      <c r="B22" s="45" t="e">
        <f t="shared" si="11"/>
        <v>#REF!</v>
      </c>
      <c r="C22" s="17" t="e">
        <f t="shared" si="0"/>
        <v>#REF!</v>
      </c>
      <c r="D22" s="17" t="e">
        <f t="shared" si="1"/>
        <v>#REF!</v>
      </c>
      <c r="E22" s="48" t="e">
        <f t="shared" si="2"/>
        <v>#REF!</v>
      </c>
      <c r="F22" s="24" t="e">
        <f t="shared" si="7"/>
        <v>#REF!</v>
      </c>
      <c r="G22" s="25"/>
      <c r="H22" s="26"/>
      <c r="I22" s="36" t="e">
        <f t="shared" si="3"/>
        <v>#REF!</v>
      </c>
      <c r="J22" s="36" t="e">
        <f t="shared" si="8"/>
        <v>#REF!</v>
      </c>
      <c r="K22" s="36" t="e">
        <f t="shared" si="4"/>
        <v>#REF!</v>
      </c>
      <c r="L22" s="36" t="e">
        <f t="shared" si="5"/>
        <v>#REF!</v>
      </c>
      <c r="M22" s="36" t="e">
        <f t="shared" si="9"/>
        <v>#REF!</v>
      </c>
      <c r="N22" s="42" t="e">
        <f t="shared" si="6"/>
        <v>#REF!</v>
      </c>
      <c r="O22" s="51" t="e">
        <f t="shared" si="10"/>
        <v>#REF!</v>
      </c>
      <c r="P22" s="56"/>
      <c r="Q22" s="57"/>
      <c r="S22" s="3"/>
      <c r="T22" s="3"/>
    </row>
    <row r="23" spans="2:20">
      <c r="B23" s="45" t="e">
        <f t="shared" si="11"/>
        <v>#REF!</v>
      </c>
      <c r="C23" s="17" t="e">
        <f t="shared" si="0"/>
        <v>#REF!</v>
      </c>
      <c r="D23" s="17" t="e">
        <f t="shared" si="1"/>
        <v>#REF!</v>
      </c>
      <c r="E23" s="48" t="e">
        <f t="shared" si="2"/>
        <v>#REF!</v>
      </c>
      <c r="F23" s="24" t="e">
        <f t="shared" si="7"/>
        <v>#REF!</v>
      </c>
      <c r="G23" s="25"/>
      <c r="H23" s="26"/>
      <c r="I23" s="36" t="e">
        <f t="shared" si="3"/>
        <v>#REF!</v>
      </c>
      <c r="J23" s="36" t="e">
        <f t="shared" si="8"/>
        <v>#REF!</v>
      </c>
      <c r="K23" s="36" t="e">
        <f t="shared" si="4"/>
        <v>#REF!</v>
      </c>
      <c r="L23" s="36" t="e">
        <f t="shared" si="5"/>
        <v>#REF!</v>
      </c>
      <c r="M23" s="36" t="e">
        <f t="shared" si="9"/>
        <v>#REF!</v>
      </c>
      <c r="N23" s="42" t="e">
        <f t="shared" si="6"/>
        <v>#REF!</v>
      </c>
      <c r="O23" s="51" t="e">
        <f t="shared" si="10"/>
        <v>#REF!</v>
      </c>
      <c r="P23" s="56"/>
      <c r="Q23" s="57"/>
      <c r="S23" s="3"/>
      <c r="T23" s="3"/>
    </row>
    <row r="24" spans="2:20">
      <c r="B24" s="45" t="e">
        <f t="shared" si="11"/>
        <v>#REF!</v>
      </c>
      <c r="C24" s="17" t="e">
        <f t="shared" si="0"/>
        <v>#REF!</v>
      </c>
      <c r="D24" s="17" t="e">
        <f t="shared" si="1"/>
        <v>#REF!</v>
      </c>
      <c r="E24" s="48" t="e">
        <f t="shared" si="2"/>
        <v>#REF!</v>
      </c>
      <c r="F24" s="24" t="e">
        <f t="shared" si="7"/>
        <v>#REF!</v>
      </c>
      <c r="G24" s="25"/>
      <c r="H24" s="26"/>
      <c r="I24" s="36" t="e">
        <f t="shared" si="3"/>
        <v>#REF!</v>
      </c>
      <c r="J24" s="36" t="e">
        <f t="shared" si="8"/>
        <v>#REF!</v>
      </c>
      <c r="K24" s="36" t="e">
        <f t="shared" si="4"/>
        <v>#REF!</v>
      </c>
      <c r="L24" s="36" t="e">
        <f t="shared" si="5"/>
        <v>#REF!</v>
      </c>
      <c r="M24" s="36" t="e">
        <f t="shared" si="9"/>
        <v>#REF!</v>
      </c>
      <c r="N24" s="42" t="e">
        <f t="shared" si="6"/>
        <v>#REF!</v>
      </c>
      <c r="O24" s="51" t="e">
        <f t="shared" si="10"/>
        <v>#REF!</v>
      </c>
      <c r="P24" s="56"/>
      <c r="Q24" s="57"/>
      <c r="S24" s="3"/>
      <c r="T24" s="3"/>
    </row>
    <row r="25" spans="2:20">
      <c r="B25" s="45" t="e">
        <f t="shared" si="11"/>
        <v>#REF!</v>
      </c>
      <c r="C25" s="17" t="e">
        <f t="shared" si="0"/>
        <v>#REF!</v>
      </c>
      <c r="D25" s="17" t="e">
        <f t="shared" si="1"/>
        <v>#REF!</v>
      </c>
      <c r="E25" s="48" t="e">
        <f t="shared" si="2"/>
        <v>#REF!</v>
      </c>
      <c r="F25" s="24" t="e">
        <f t="shared" si="7"/>
        <v>#REF!</v>
      </c>
      <c r="G25" s="25"/>
      <c r="H25" s="26"/>
      <c r="I25" s="36" t="e">
        <f t="shared" si="3"/>
        <v>#REF!</v>
      </c>
      <c r="J25" s="36" t="e">
        <f t="shared" si="8"/>
        <v>#REF!</v>
      </c>
      <c r="K25" s="36" t="e">
        <f t="shared" si="4"/>
        <v>#REF!</v>
      </c>
      <c r="L25" s="36" t="e">
        <f t="shared" si="5"/>
        <v>#REF!</v>
      </c>
      <c r="M25" s="36" t="e">
        <f t="shared" si="9"/>
        <v>#REF!</v>
      </c>
      <c r="N25" s="42" t="e">
        <f t="shared" si="6"/>
        <v>#REF!</v>
      </c>
      <c r="O25" s="51" t="e">
        <f t="shared" si="10"/>
        <v>#REF!</v>
      </c>
      <c r="P25" s="56"/>
      <c r="Q25" s="57"/>
      <c r="S25" s="3"/>
      <c r="T25" s="3"/>
    </row>
    <row r="26" spans="2:20">
      <c r="B26" s="45" t="e">
        <f t="shared" si="11"/>
        <v>#REF!</v>
      </c>
      <c r="C26" s="17" t="e">
        <f t="shared" si="0"/>
        <v>#REF!</v>
      </c>
      <c r="D26" s="17" t="e">
        <f t="shared" si="1"/>
        <v>#REF!</v>
      </c>
      <c r="E26" s="48" t="e">
        <f t="shared" si="2"/>
        <v>#REF!</v>
      </c>
      <c r="F26" s="24" t="e">
        <f t="shared" si="7"/>
        <v>#REF!</v>
      </c>
      <c r="G26" s="25"/>
      <c r="H26" s="26"/>
      <c r="I26" s="36" t="e">
        <f t="shared" si="3"/>
        <v>#REF!</v>
      </c>
      <c r="J26" s="36" t="e">
        <f t="shared" si="8"/>
        <v>#REF!</v>
      </c>
      <c r="K26" s="36" t="e">
        <f t="shared" si="4"/>
        <v>#REF!</v>
      </c>
      <c r="L26" s="36" t="e">
        <f t="shared" si="5"/>
        <v>#REF!</v>
      </c>
      <c r="M26" s="36" t="e">
        <f t="shared" si="9"/>
        <v>#REF!</v>
      </c>
      <c r="N26" s="42" t="e">
        <f t="shared" si="6"/>
        <v>#REF!</v>
      </c>
      <c r="O26" s="51" t="e">
        <f t="shared" si="10"/>
        <v>#REF!</v>
      </c>
      <c r="P26" s="56"/>
      <c r="Q26" s="57"/>
      <c r="S26" s="3"/>
      <c r="T26" s="3"/>
    </row>
    <row r="27" spans="2:20">
      <c r="B27" s="45" t="e">
        <f t="shared" si="11"/>
        <v>#REF!</v>
      </c>
      <c r="C27" s="17" t="e">
        <f t="shared" si="0"/>
        <v>#REF!</v>
      </c>
      <c r="D27" s="17" t="e">
        <f t="shared" si="1"/>
        <v>#REF!</v>
      </c>
      <c r="E27" s="48" t="e">
        <f t="shared" si="2"/>
        <v>#REF!</v>
      </c>
      <c r="F27" s="24" t="e">
        <f t="shared" si="7"/>
        <v>#REF!</v>
      </c>
      <c r="G27" s="25"/>
      <c r="H27" s="26"/>
      <c r="I27" s="36" t="e">
        <f t="shared" si="3"/>
        <v>#REF!</v>
      </c>
      <c r="J27" s="36" t="e">
        <f t="shared" si="8"/>
        <v>#REF!</v>
      </c>
      <c r="K27" s="36" t="e">
        <f t="shared" si="4"/>
        <v>#REF!</v>
      </c>
      <c r="L27" s="36" t="e">
        <f t="shared" si="5"/>
        <v>#REF!</v>
      </c>
      <c r="M27" s="36" t="e">
        <f t="shared" si="9"/>
        <v>#REF!</v>
      </c>
      <c r="N27" s="42" t="e">
        <f t="shared" si="6"/>
        <v>#REF!</v>
      </c>
      <c r="O27" s="51" t="e">
        <f t="shared" si="10"/>
        <v>#REF!</v>
      </c>
      <c r="P27" s="56"/>
      <c r="Q27" s="57"/>
      <c r="S27" s="3"/>
      <c r="T27" s="3"/>
    </row>
    <row r="28" spans="2:20">
      <c r="B28" s="45" t="e">
        <f t="shared" si="11"/>
        <v>#REF!</v>
      </c>
      <c r="C28" s="17" t="e">
        <f t="shared" si="0"/>
        <v>#REF!</v>
      </c>
      <c r="D28" s="17" t="e">
        <f t="shared" si="1"/>
        <v>#REF!</v>
      </c>
      <c r="E28" s="48" t="e">
        <f t="shared" si="2"/>
        <v>#REF!</v>
      </c>
      <c r="F28" s="24" t="e">
        <f t="shared" si="7"/>
        <v>#REF!</v>
      </c>
      <c r="G28" s="25"/>
      <c r="H28" s="26"/>
      <c r="I28" s="36" t="e">
        <f t="shared" si="3"/>
        <v>#REF!</v>
      </c>
      <c r="J28" s="36" t="e">
        <f t="shared" si="8"/>
        <v>#REF!</v>
      </c>
      <c r="K28" s="36" t="e">
        <f t="shared" si="4"/>
        <v>#REF!</v>
      </c>
      <c r="L28" s="36" t="e">
        <f t="shared" si="5"/>
        <v>#REF!</v>
      </c>
      <c r="M28" s="36" t="e">
        <f t="shared" si="9"/>
        <v>#REF!</v>
      </c>
      <c r="N28" s="42" t="e">
        <f t="shared" si="6"/>
        <v>#REF!</v>
      </c>
      <c r="O28" s="51" t="e">
        <f t="shared" si="10"/>
        <v>#REF!</v>
      </c>
      <c r="P28" s="56"/>
      <c r="Q28" s="57"/>
      <c r="S28" s="3"/>
      <c r="T28" s="3"/>
    </row>
    <row r="29" spans="2:20">
      <c r="B29" s="45" t="e">
        <f t="shared" si="11"/>
        <v>#REF!</v>
      </c>
      <c r="C29" s="17" t="e">
        <f t="shared" si="0"/>
        <v>#REF!</v>
      </c>
      <c r="D29" s="17" t="e">
        <f t="shared" si="1"/>
        <v>#REF!</v>
      </c>
      <c r="E29" s="48" t="e">
        <f t="shared" si="2"/>
        <v>#REF!</v>
      </c>
      <c r="F29" s="24" t="e">
        <f t="shared" si="7"/>
        <v>#REF!</v>
      </c>
      <c r="G29" s="25"/>
      <c r="H29" s="26"/>
      <c r="I29" s="36" t="e">
        <f t="shared" si="3"/>
        <v>#REF!</v>
      </c>
      <c r="J29" s="36" t="e">
        <f t="shared" si="8"/>
        <v>#REF!</v>
      </c>
      <c r="K29" s="36" t="e">
        <f t="shared" si="4"/>
        <v>#REF!</v>
      </c>
      <c r="L29" s="36" t="e">
        <f t="shared" si="5"/>
        <v>#REF!</v>
      </c>
      <c r="M29" s="36" t="e">
        <f t="shared" si="9"/>
        <v>#REF!</v>
      </c>
      <c r="N29" s="42" t="e">
        <f t="shared" si="6"/>
        <v>#REF!</v>
      </c>
      <c r="O29" s="51" t="e">
        <f t="shared" si="10"/>
        <v>#REF!</v>
      </c>
      <c r="P29" s="56"/>
      <c r="Q29" s="57"/>
      <c r="S29" s="3"/>
      <c r="T29" s="3"/>
    </row>
    <row r="30" spans="2:20">
      <c r="B30" s="45" t="e">
        <f t="shared" si="11"/>
        <v>#REF!</v>
      </c>
      <c r="C30" s="17" t="e">
        <f t="shared" si="0"/>
        <v>#REF!</v>
      </c>
      <c r="D30" s="17" t="e">
        <f t="shared" si="1"/>
        <v>#REF!</v>
      </c>
      <c r="E30" s="48" t="e">
        <f t="shared" si="2"/>
        <v>#REF!</v>
      </c>
      <c r="F30" s="24" t="e">
        <f t="shared" si="7"/>
        <v>#REF!</v>
      </c>
      <c r="G30" s="25"/>
      <c r="H30" s="26"/>
      <c r="I30" s="36" t="e">
        <f t="shared" si="3"/>
        <v>#REF!</v>
      </c>
      <c r="J30" s="36" t="e">
        <f t="shared" si="8"/>
        <v>#REF!</v>
      </c>
      <c r="K30" s="36" t="e">
        <f t="shared" si="4"/>
        <v>#REF!</v>
      </c>
      <c r="L30" s="36" t="e">
        <f t="shared" si="5"/>
        <v>#REF!</v>
      </c>
      <c r="M30" s="36" t="e">
        <f t="shared" si="9"/>
        <v>#REF!</v>
      </c>
      <c r="N30" s="42" t="e">
        <f t="shared" si="6"/>
        <v>#REF!</v>
      </c>
      <c r="O30" s="51" t="e">
        <f t="shared" si="10"/>
        <v>#REF!</v>
      </c>
      <c r="P30" s="56"/>
      <c r="Q30" s="57"/>
      <c r="S30" s="3"/>
      <c r="T30" s="3"/>
    </row>
    <row r="31" spans="2:20">
      <c r="B31" s="45" t="e">
        <f t="shared" si="11"/>
        <v>#REF!</v>
      </c>
      <c r="C31" s="17" t="e">
        <f t="shared" si="0"/>
        <v>#REF!</v>
      </c>
      <c r="D31" s="17" t="e">
        <f t="shared" si="1"/>
        <v>#REF!</v>
      </c>
      <c r="E31" s="48" t="e">
        <f t="shared" si="2"/>
        <v>#REF!</v>
      </c>
      <c r="F31" s="24" t="e">
        <f t="shared" si="7"/>
        <v>#REF!</v>
      </c>
      <c r="G31" s="25"/>
      <c r="H31" s="26"/>
      <c r="I31" s="36" t="e">
        <f t="shared" si="3"/>
        <v>#REF!</v>
      </c>
      <c r="J31" s="36" t="e">
        <f t="shared" si="8"/>
        <v>#REF!</v>
      </c>
      <c r="K31" s="36" t="e">
        <f t="shared" si="4"/>
        <v>#REF!</v>
      </c>
      <c r="L31" s="36" t="e">
        <f t="shared" si="5"/>
        <v>#REF!</v>
      </c>
      <c r="M31" s="36" t="e">
        <f t="shared" si="9"/>
        <v>#REF!</v>
      </c>
      <c r="N31" s="42" t="e">
        <f t="shared" si="6"/>
        <v>#REF!</v>
      </c>
      <c r="O31" s="51" t="e">
        <f t="shared" si="10"/>
        <v>#REF!</v>
      </c>
      <c r="P31" s="56"/>
      <c r="Q31" s="57"/>
      <c r="S31" s="3"/>
      <c r="T31" s="3"/>
    </row>
    <row r="32" spans="2:20">
      <c r="B32" s="45" t="e">
        <f t="shared" si="11"/>
        <v>#REF!</v>
      </c>
      <c r="C32" s="17" t="e">
        <f t="shared" si="0"/>
        <v>#REF!</v>
      </c>
      <c r="D32" s="17" t="e">
        <f t="shared" si="1"/>
        <v>#REF!</v>
      </c>
      <c r="E32" s="48" t="e">
        <f t="shared" si="2"/>
        <v>#REF!</v>
      </c>
      <c r="F32" s="24" t="e">
        <f t="shared" si="7"/>
        <v>#REF!</v>
      </c>
      <c r="G32" s="25"/>
      <c r="H32" s="26"/>
      <c r="I32" s="36" t="e">
        <f t="shared" si="3"/>
        <v>#REF!</v>
      </c>
      <c r="J32" s="36" t="e">
        <f t="shared" si="8"/>
        <v>#REF!</v>
      </c>
      <c r="K32" s="36" t="e">
        <f t="shared" si="4"/>
        <v>#REF!</v>
      </c>
      <c r="L32" s="36" t="e">
        <f t="shared" si="5"/>
        <v>#REF!</v>
      </c>
      <c r="M32" s="36" t="e">
        <f t="shared" si="9"/>
        <v>#REF!</v>
      </c>
      <c r="N32" s="42" t="e">
        <f t="shared" si="6"/>
        <v>#REF!</v>
      </c>
      <c r="O32" s="51" t="e">
        <f t="shared" si="10"/>
        <v>#REF!</v>
      </c>
      <c r="P32" s="56"/>
      <c r="Q32" s="57"/>
      <c r="S32" s="3"/>
      <c r="T32" s="3"/>
    </row>
    <row r="33" spans="2:20">
      <c r="B33" s="45" t="e">
        <f t="shared" si="11"/>
        <v>#REF!</v>
      </c>
      <c r="C33" s="17" t="e">
        <f t="shared" si="0"/>
        <v>#REF!</v>
      </c>
      <c r="D33" s="17" t="e">
        <f t="shared" si="1"/>
        <v>#REF!</v>
      </c>
      <c r="E33" s="48" t="e">
        <f t="shared" si="2"/>
        <v>#REF!</v>
      </c>
      <c r="F33" s="24" t="e">
        <f t="shared" si="7"/>
        <v>#REF!</v>
      </c>
      <c r="G33" s="25"/>
      <c r="H33" s="26"/>
      <c r="I33" s="36" t="e">
        <f t="shared" si="3"/>
        <v>#REF!</v>
      </c>
      <c r="J33" s="36" t="e">
        <f t="shared" si="8"/>
        <v>#REF!</v>
      </c>
      <c r="K33" s="36" t="e">
        <f t="shared" si="4"/>
        <v>#REF!</v>
      </c>
      <c r="L33" s="36" t="e">
        <f t="shared" si="5"/>
        <v>#REF!</v>
      </c>
      <c r="M33" s="36" t="e">
        <f t="shared" si="9"/>
        <v>#REF!</v>
      </c>
      <c r="N33" s="42" t="e">
        <f t="shared" si="6"/>
        <v>#REF!</v>
      </c>
      <c r="O33" s="51" t="e">
        <f t="shared" si="10"/>
        <v>#REF!</v>
      </c>
      <c r="P33" s="56"/>
      <c r="Q33" s="57"/>
      <c r="S33" s="3"/>
      <c r="T33" s="3"/>
    </row>
    <row r="34" spans="2:20">
      <c r="B34" s="45" t="e">
        <f t="shared" si="11"/>
        <v>#REF!</v>
      </c>
      <c r="C34" s="17" t="e">
        <f t="shared" si="0"/>
        <v>#REF!</v>
      </c>
      <c r="D34" s="17" t="e">
        <f t="shared" si="1"/>
        <v>#REF!</v>
      </c>
      <c r="E34" s="48" t="e">
        <f t="shared" si="2"/>
        <v>#REF!</v>
      </c>
      <c r="F34" s="24" t="e">
        <f t="shared" si="7"/>
        <v>#REF!</v>
      </c>
      <c r="G34" s="25"/>
      <c r="H34" s="26"/>
      <c r="I34" s="36" t="e">
        <f t="shared" si="3"/>
        <v>#REF!</v>
      </c>
      <c r="J34" s="36" t="e">
        <f t="shared" si="8"/>
        <v>#REF!</v>
      </c>
      <c r="K34" s="36" t="e">
        <f t="shared" si="4"/>
        <v>#REF!</v>
      </c>
      <c r="L34" s="36" t="e">
        <f t="shared" si="5"/>
        <v>#REF!</v>
      </c>
      <c r="M34" s="36" t="e">
        <f t="shared" si="9"/>
        <v>#REF!</v>
      </c>
      <c r="N34" s="42" t="e">
        <f t="shared" si="6"/>
        <v>#REF!</v>
      </c>
      <c r="O34" s="51" t="e">
        <f t="shared" si="10"/>
        <v>#REF!</v>
      </c>
      <c r="P34" s="56"/>
      <c r="Q34" s="57"/>
      <c r="S34" s="3"/>
      <c r="T34" s="3"/>
    </row>
    <row r="35" spans="2:20">
      <c r="B35" s="45" t="e">
        <f t="shared" si="11"/>
        <v>#REF!</v>
      </c>
      <c r="C35" s="17" t="e">
        <f t="shared" si="0"/>
        <v>#REF!</v>
      </c>
      <c r="D35" s="17" t="e">
        <f t="shared" si="1"/>
        <v>#REF!</v>
      </c>
      <c r="E35" s="48" t="e">
        <f t="shared" si="2"/>
        <v>#REF!</v>
      </c>
      <c r="F35" s="24" t="e">
        <f t="shared" si="7"/>
        <v>#REF!</v>
      </c>
      <c r="G35" s="25"/>
      <c r="H35" s="26"/>
      <c r="I35" s="36" t="e">
        <f t="shared" si="3"/>
        <v>#REF!</v>
      </c>
      <c r="J35" s="36" t="e">
        <f t="shared" si="8"/>
        <v>#REF!</v>
      </c>
      <c r="K35" s="36" t="e">
        <f t="shared" si="4"/>
        <v>#REF!</v>
      </c>
      <c r="L35" s="36" t="e">
        <f t="shared" si="5"/>
        <v>#REF!</v>
      </c>
      <c r="M35" s="36" t="e">
        <f t="shared" si="9"/>
        <v>#REF!</v>
      </c>
      <c r="N35" s="42" t="e">
        <f t="shared" si="6"/>
        <v>#REF!</v>
      </c>
      <c r="O35" s="51" t="e">
        <f t="shared" si="10"/>
        <v>#REF!</v>
      </c>
      <c r="P35" s="56"/>
      <c r="Q35" s="57"/>
      <c r="S35" s="3"/>
      <c r="T35" s="3"/>
    </row>
    <row r="36" spans="2:20">
      <c r="B36" s="45" t="e">
        <f t="shared" si="11"/>
        <v>#REF!</v>
      </c>
      <c r="C36" s="17" t="e">
        <f t="shared" si="0"/>
        <v>#REF!</v>
      </c>
      <c r="D36" s="17" t="e">
        <f t="shared" si="1"/>
        <v>#REF!</v>
      </c>
      <c r="E36" s="48" t="e">
        <f t="shared" si="2"/>
        <v>#REF!</v>
      </c>
      <c r="F36" s="24" t="e">
        <f t="shared" si="7"/>
        <v>#REF!</v>
      </c>
      <c r="G36" s="25"/>
      <c r="H36" s="26"/>
      <c r="I36" s="36" t="e">
        <f t="shared" si="3"/>
        <v>#REF!</v>
      </c>
      <c r="J36" s="36" t="e">
        <f t="shared" si="8"/>
        <v>#REF!</v>
      </c>
      <c r="K36" s="36" t="e">
        <f t="shared" si="4"/>
        <v>#REF!</v>
      </c>
      <c r="L36" s="36" t="e">
        <f t="shared" si="5"/>
        <v>#REF!</v>
      </c>
      <c r="M36" s="36" t="e">
        <f t="shared" si="9"/>
        <v>#REF!</v>
      </c>
      <c r="N36" s="42" t="e">
        <f t="shared" si="6"/>
        <v>#REF!</v>
      </c>
      <c r="O36" s="51" t="e">
        <f t="shared" si="10"/>
        <v>#REF!</v>
      </c>
      <c r="P36" s="56"/>
      <c r="Q36" s="57"/>
      <c r="S36" s="3"/>
      <c r="T36" s="3"/>
    </row>
    <row r="37" spans="2:20">
      <c r="B37" s="45" t="e">
        <f t="shared" si="11"/>
        <v>#REF!</v>
      </c>
      <c r="C37" s="17" t="e">
        <f t="shared" si="0"/>
        <v>#REF!</v>
      </c>
      <c r="D37" s="17" t="e">
        <f t="shared" si="1"/>
        <v>#REF!</v>
      </c>
      <c r="E37" s="48" t="e">
        <f t="shared" si="2"/>
        <v>#REF!</v>
      </c>
      <c r="F37" s="24" t="e">
        <f t="shared" si="7"/>
        <v>#REF!</v>
      </c>
      <c r="G37" s="25"/>
      <c r="H37" s="26"/>
      <c r="I37" s="36" t="e">
        <f t="shared" si="3"/>
        <v>#REF!</v>
      </c>
      <c r="J37" s="36" t="e">
        <f t="shared" si="8"/>
        <v>#REF!</v>
      </c>
      <c r="K37" s="36" t="e">
        <f t="shared" si="4"/>
        <v>#REF!</v>
      </c>
      <c r="L37" s="36" t="e">
        <f t="shared" si="5"/>
        <v>#REF!</v>
      </c>
      <c r="M37" s="36" t="e">
        <f t="shared" si="9"/>
        <v>#REF!</v>
      </c>
      <c r="N37" s="42" t="e">
        <f t="shared" si="6"/>
        <v>#REF!</v>
      </c>
      <c r="O37" s="51" t="e">
        <f t="shared" si="10"/>
        <v>#REF!</v>
      </c>
      <c r="P37" s="56"/>
      <c r="Q37" s="57"/>
      <c r="S37" s="3"/>
      <c r="T37" s="3"/>
    </row>
    <row r="38" spans="2:20">
      <c r="B38" s="45" t="e">
        <f t="shared" si="11"/>
        <v>#REF!</v>
      </c>
      <c r="C38" s="17" t="e">
        <f t="shared" si="0"/>
        <v>#REF!</v>
      </c>
      <c r="D38" s="17" t="e">
        <f t="shared" si="1"/>
        <v>#REF!</v>
      </c>
      <c r="E38" s="48" t="e">
        <f t="shared" si="2"/>
        <v>#REF!</v>
      </c>
      <c r="F38" s="24" t="e">
        <f t="shared" si="7"/>
        <v>#REF!</v>
      </c>
      <c r="G38" s="25"/>
      <c r="H38" s="26"/>
      <c r="I38" s="36" t="e">
        <f t="shared" si="3"/>
        <v>#REF!</v>
      </c>
      <c r="J38" s="36" t="e">
        <f t="shared" si="8"/>
        <v>#REF!</v>
      </c>
      <c r="K38" s="36" t="e">
        <f t="shared" si="4"/>
        <v>#REF!</v>
      </c>
      <c r="L38" s="36" t="e">
        <f t="shared" si="5"/>
        <v>#REF!</v>
      </c>
      <c r="M38" s="36" t="e">
        <f t="shared" si="9"/>
        <v>#REF!</v>
      </c>
      <c r="N38" s="42" t="e">
        <f t="shared" si="6"/>
        <v>#REF!</v>
      </c>
      <c r="O38" s="51" t="e">
        <f t="shared" si="10"/>
        <v>#REF!</v>
      </c>
      <c r="P38" s="56"/>
      <c r="Q38" s="57"/>
      <c r="S38" s="3"/>
      <c r="T38" s="3"/>
    </row>
    <row r="39" spans="2:20">
      <c r="B39" s="45" t="e">
        <f t="shared" si="11"/>
        <v>#REF!</v>
      </c>
      <c r="C39" s="17" t="e">
        <f t="shared" si="0"/>
        <v>#REF!</v>
      </c>
      <c r="D39" s="17" t="e">
        <f t="shared" si="1"/>
        <v>#REF!</v>
      </c>
      <c r="E39" s="48" t="e">
        <f t="shared" si="2"/>
        <v>#REF!</v>
      </c>
      <c r="F39" s="24" t="e">
        <f t="shared" si="7"/>
        <v>#REF!</v>
      </c>
      <c r="G39" s="25"/>
      <c r="H39" s="26"/>
      <c r="I39" s="36" t="e">
        <f t="shared" si="3"/>
        <v>#REF!</v>
      </c>
      <c r="J39" s="36" t="e">
        <f t="shared" si="8"/>
        <v>#REF!</v>
      </c>
      <c r="K39" s="36" t="e">
        <f t="shared" si="4"/>
        <v>#REF!</v>
      </c>
      <c r="L39" s="36" t="e">
        <f t="shared" si="5"/>
        <v>#REF!</v>
      </c>
      <c r="M39" s="36" t="e">
        <f t="shared" si="9"/>
        <v>#REF!</v>
      </c>
      <c r="N39" s="42" t="e">
        <f t="shared" si="6"/>
        <v>#REF!</v>
      </c>
      <c r="O39" s="51" t="e">
        <f t="shared" si="10"/>
        <v>#REF!</v>
      </c>
      <c r="P39" s="56"/>
      <c r="Q39" s="57"/>
      <c r="S39" s="3"/>
      <c r="T39" s="3"/>
    </row>
    <row r="40" spans="2:20">
      <c r="B40" s="45" t="e">
        <f t="shared" si="11"/>
        <v>#REF!</v>
      </c>
      <c r="C40" s="17" t="e">
        <f t="shared" si="0"/>
        <v>#REF!</v>
      </c>
      <c r="D40" s="17" t="e">
        <f t="shared" si="1"/>
        <v>#REF!</v>
      </c>
      <c r="E40" s="48" t="e">
        <f t="shared" si="2"/>
        <v>#REF!</v>
      </c>
      <c r="F40" s="24" t="e">
        <f t="shared" si="7"/>
        <v>#REF!</v>
      </c>
      <c r="G40" s="25"/>
      <c r="H40" s="26"/>
      <c r="I40" s="36" t="e">
        <f t="shared" si="3"/>
        <v>#REF!</v>
      </c>
      <c r="J40" s="36" t="e">
        <f t="shared" si="8"/>
        <v>#REF!</v>
      </c>
      <c r="K40" s="36" t="e">
        <f t="shared" si="4"/>
        <v>#REF!</v>
      </c>
      <c r="L40" s="36" t="e">
        <f t="shared" si="5"/>
        <v>#REF!</v>
      </c>
      <c r="M40" s="36" t="e">
        <f t="shared" si="9"/>
        <v>#REF!</v>
      </c>
      <c r="N40" s="42" t="e">
        <f t="shared" si="6"/>
        <v>#REF!</v>
      </c>
      <c r="O40" s="51" t="e">
        <f t="shared" si="10"/>
        <v>#REF!</v>
      </c>
      <c r="P40" s="56"/>
      <c r="Q40" s="57"/>
      <c r="S40" s="3"/>
      <c r="T40" s="3"/>
    </row>
    <row r="41" spans="2:20">
      <c r="B41" s="45" t="e">
        <f t="shared" si="11"/>
        <v>#REF!</v>
      </c>
      <c r="C41" s="17" t="e">
        <f t="shared" si="0"/>
        <v>#REF!</v>
      </c>
      <c r="D41" s="17" t="e">
        <f t="shared" si="1"/>
        <v>#REF!</v>
      </c>
      <c r="E41" s="48" t="e">
        <f t="shared" si="2"/>
        <v>#REF!</v>
      </c>
      <c r="F41" s="24" t="e">
        <f t="shared" si="7"/>
        <v>#REF!</v>
      </c>
      <c r="G41" s="25"/>
      <c r="H41" s="26"/>
      <c r="I41" s="36" t="e">
        <f t="shared" si="3"/>
        <v>#REF!</v>
      </c>
      <c r="J41" s="36" t="e">
        <f t="shared" si="8"/>
        <v>#REF!</v>
      </c>
      <c r="K41" s="36" t="e">
        <f t="shared" si="4"/>
        <v>#REF!</v>
      </c>
      <c r="L41" s="36" t="e">
        <f t="shared" si="5"/>
        <v>#REF!</v>
      </c>
      <c r="M41" s="36" t="e">
        <f t="shared" si="9"/>
        <v>#REF!</v>
      </c>
      <c r="N41" s="42" t="e">
        <f t="shared" si="6"/>
        <v>#REF!</v>
      </c>
      <c r="O41" s="51" t="e">
        <f t="shared" si="10"/>
        <v>#REF!</v>
      </c>
      <c r="P41" s="56"/>
      <c r="Q41" s="57"/>
      <c r="S41" s="3"/>
      <c r="T41" s="3"/>
    </row>
    <row r="42" spans="2:20">
      <c r="B42" s="45" t="e">
        <f t="shared" si="11"/>
        <v>#REF!</v>
      </c>
      <c r="C42" s="17" t="e">
        <f t="shared" si="0"/>
        <v>#REF!</v>
      </c>
      <c r="D42" s="17" t="e">
        <f t="shared" si="1"/>
        <v>#REF!</v>
      </c>
      <c r="E42" s="48" t="e">
        <f t="shared" si="2"/>
        <v>#REF!</v>
      </c>
      <c r="F42" s="24" t="e">
        <f t="shared" si="7"/>
        <v>#REF!</v>
      </c>
      <c r="G42" s="25"/>
      <c r="H42" s="26"/>
      <c r="I42" s="36" t="e">
        <f t="shared" si="3"/>
        <v>#REF!</v>
      </c>
      <c r="J42" s="36" t="e">
        <f t="shared" si="8"/>
        <v>#REF!</v>
      </c>
      <c r="K42" s="36" t="e">
        <f t="shared" si="4"/>
        <v>#REF!</v>
      </c>
      <c r="L42" s="36" t="e">
        <f t="shared" si="5"/>
        <v>#REF!</v>
      </c>
      <c r="M42" s="36" t="e">
        <f t="shared" si="9"/>
        <v>#REF!</v>
      </c>
      <c r="N42" s="42" t="e">
        <f t="shared" si="6"/>
        <v>#REF!</v>
      </c>
      <c r="O42" s="51" t="e">
        <f t="shared" si="10"/>
        <v>#REF!</v>
      </c>
      <c r="P42" s="56"/>
      <c r="Q42" s="57"/>
      <c r="S42" s="3"/>
      <c r="T42" s="3"/>
    </row>
    <row r="43" spans="2:20">
      <c r="B43" s="45" t="e">
        <f t="shared" si="11"/>
        <v>#REF!</v>
      </c>
      <c r="C43" s="17" t="e">
        <f t="shared" si="0"/>
        <v>#REF!</v>
      </c>
      <c r="D43" s="17" t="e">
        <f t="shared" si="1"/>
        <v>#REF!</v>
      </c>
      <c r="E43" s="48" t="e">
        <f t="shared" si="2"/>
        <v>#REF!</v>
      </c>
      <c r="F43" s="24" t="e">
        <f t="shared" si="7"/>
        <v>#REF!</v>
      </c>
      <c r="G43" s="25"/>
      <c r="H43" s="26"/>
      <c r="I43" s="36" t="e">
        <f t="shared" si="3"/>
        <v>#REF!</v>
      </c>
      <c r="J43" s="36" t="e">
        <f t="shared" si="8"/>
        <v>#REF!</v>
      </c>
      <c r="K43" s="36" t="e">
        <f t="shared" si="4"/>
        <v>#REF!</v>
      </c>
      <c r="L43" s="36" t="e">
        <f t="shared" si="5"/>
        <v>#REF!</v>
      </c>
      <c r="M43" s="36" t="e">
        <f t="shared" si="9"/>
        <v>#REF!</v>
      </c>
      <c r="N43" s="42" t="e">
        <f t="shared" si="6"/>
        <v>#REF!</v>
      </c>
      <c r="O43" s="51" t="e">
        <f t="shared" si="10"/>
        <v>#REF!</v>
      </c>
      <c r="P43" s="56"/>
      <c r="Q43" s="57"/>
      <c r="S43" s="3"/>
      <c r="T43" s="3"/>
    </row>
    <row r="44" spans="2:20">
      <c r="B44" s="45" t="e">
        <f t="shared" si="11"/>
        <v>#REF!</v>
      </c>
      <c r="C44" s="17" t="e">
        <f t="shared" si="0"/>
        <v>#REF!</v>
      </c>
      <c r="D44" s="17" t="e">
        <f t="shared" si="1"/>
        <v>#REF!</v>
      </c>
      <c r="E44" s="48" t="e">
        <f t="shared" si="2"/>
        <v>#REF!</v>
      </c>
      <c r="F44" s="24" t="e">
        <f t="shared" si="7"/>
        <v>#REF!</v>
      </c>
      <c r="G44" s="25"/>
      <c r="H44" s="26"/>
      <c r="I44" s="36" t="e">
        <f t="shared" si="3"/>
        <v>#REF!</v>
      </c>
      <c r="J44" s="36" t="e">
        <f t="shared" si="8"/>
        <v>#REF!</v>
      </c>
      <c r="K44" s="36" t="e">
        <f t="shared" si="4"/>
        <v>#REF!</v>
      </c>
      <c r="L44" s="36" t="e">
        <f t="shared" si="5"/>
        <v>#REF!</v>
      </c>
      <c r="M44" s="36" t="e">
        <f t="shared" si="9"/>
        <v>#REF!</v>
      </c>
      <c r="N44" s="42" t="e">
        <f t="shared" si="6"/>
        <v>#REF!</v>
      </c>
      <c r="O44" s="51" t="e">
        <f t="shared" si="10"/>
        <v>#REF!</v>
      </c>
      <c r="P44" s="56"/>
      <c r="Q44" s="57"/>
      <c r="S44" s="3"/>
      <c r="T44" s="3"/>
    </row>
    <row r="45" spans="2:20">
      <c r="B45" s="45" t="e">
        <f t="shared" si="11"/>
        <v>#REF!</v>
      </c>
      <c r="C45" s="17" t="e">
        <f t="shared" si="0"/>
        <v>#REF!</v>
      </c>
      <c r="D45" s="17" t="e">
        <f t="shared" si="1"/>
        <v>#REF!</v>
      </c>
      <c r="E45" s="48" t="e">
        <f t="shared" si="2"/>
        <v>#REF!</v>
      </c>
      <c r="F45" s="24" t="e">
        <f t="shared" si="7"/>
        <v>#REF!</v>
      </c>
      <c r="G45" s="25"/>
      <c r="H45" s="26"/>
      <c r="I45" s="36" t="e">
        <f t="shared" si="3"/>
        <v>#REF!</v>
      </c>
      <c r="J45" s="36" t="e">
        <f t="shared" si="8"/>
        <v>#REF!</v>
      </c>
      <c r="K45" s="36" t="e">
        <f t="shared" si="4"/>
        <v>#REF!</v>
      </c>
      <c r="L45" s="36" t="e">
        <f t="shared" si="5"/>
        <v>#REF!</v>
      </c>
      <c r="M45" s="36" t="e">
        <f t="shared" si="9"/>
        <v>#REF!</v>
      </c>
      <c r="N45" s="42" t="e">
        <f t="shared" si="6"/>
        <v>#REF!</v>
      </c>
      <c r="O45" s="51" t="e">
        <f t="shared" si="10"/>
        <v>#REF!</v>
      </c>
      <c r="P45" s="56"/>
      <c r="Q45" s="57"/>
      <c r="S45" s="3"/>
      <c r="T45" s="3"/>
    </row>
    <row r="46" spans="2:20">
      <c r="B46" s="45" t="e">
        <f t="shared" si="11"/>
        <v>#REF!</v>
      </c>
      <c r="C46" s="17" t="e">
        <f t="shared" si="0"/>
        <v>#REF!</v>
      </c>
      <c r="D46" s="17" t="e">
        <f t="shared" si="1"/>
        <v>#REF!</v>
      </c>
      <c r="E46" s="48" t="e">
        <f t="shared" si="2"/>
        <v>#REF!</v>
      </c>
      <c r="F46" s="24" t="e">
        <f t="shared" si="7"/>
        <v>#REF!</v>
      </c>
      <c r="G46" s="25"/>
      <c r="H46" s="26"/>
      <c r="I46" s="36" t="e">
        <f t="shared" si="3"/>
        <v>#REF!</v>
      </c>
      <c r="J46" s="36" t="e">
        <f t="shared" si="8"/>
        <v>#REF!</v>
      </c>
      <c r="K46" s="36" t="e">
        <f t="shared" si="4"/>
        <v>#REF!</v>
      </c>
      <c r="L46" s="36" t="e">
        <f t="shared" si="5"/>
        <v>#REF!</v>
      </c>
      <c r="M46" s="36" t="e">
        <f t="shared" si="9"/>
        <v>#REF!</v>
      </c>
      <c r="N46" s="42" t="e">
        <f t="shared" si="6"/>
        <v>#REF!</v>
      </c>
      <c r="O46" s="51" t="e">
        <f t="shared" si="10"/>
        <v>#REF!</v>
      </c>
      <c r="P46" s="56"/>
      <c r="Q46" s="57"/>
      <c r="S46" s="3"/>
      <c r="T46" s="3"/>
    </row>
    <row r="47" spans="2:20">
      <c r="B47" s="45" t="e">
        <f t="shared" si="11"/>
        <v>#REF!</v>
      </c>
      <c r="C47" s="17" t="e">
        <f t="shared" si="0"/>
        <v>#REF!</v>
      </c>
      <c r="D47" s="17" t="e">
        <f t="shared" si="1"/>
        <v>#REF!</v>
      </c>
      <c r="E47" s="48" t="e">
        <f t="shared" si="2"/>
        <v>#REF!</v>
      </c>
      <c r="F47" s="24" t="e">
        <f t="shared" si="7"/>
        <v>#REF!</v>
      </c>
      <c r="G47" s="25"/>
      <c r="H47" s="26"/>
      <c r="I47" s="36" t="e">
        <f t="shared" si="3"/>
        <v>#REF!</v>
      </c>
      <c r="J47" s="36" t="e">
        <f t="shared" si="8"/>
        <v>#REF!</v>
      </c>
      <c r="K47" s="36" t="e">
        <f t="shared" si="4"/>
        <v>#REF!</v>
      </c>
      <c r="L47" s="36" t="e">
        <f t="shared" si="5"/>
        <v>#REF!</v>
      </c>
      <c r="M47" s="36" t="e">
        <f t="shared" si="9"/>
        <v>#REF!</v>
      </c>
      <c r="N47" s="42" t="e">
        <f t="shared" si="6"/>
        <v>#REF!</v>
      </c>
      <c r="O47" s="51" t="e">
        <f t="shared" si="10"/>
        <v>#REF!</v>
      </c>
      <c r="P47" s="56"/>
      <c r="Q47" s="57"/>
      <c r="S47" s="3"/>
      <c r="T47" s="3"/>
    </row>
    <row r="48" spans="2:20">
      <c r="B48" s="45" t="e">
        <f t="shared" si="11"/>
        <v>#REF!</v>
      </c>
      <c r="C48" s="17" t="e">
        <f t="shared" si="0"/>
        <v>#REF!</v>
      </c>
      <c r="D48" s="17" t="e">
        <f t="shared" si="1"/>
        <v>#REF!</v>
      </c>
      <c r="E48" s="48" t="e">
        <f t="shared" si="2"/>
        <v>#REF!</v>
      </c>
      <c r="F48" s="24" t="e">
        <f t="shared" si="7"/>
        <v>#REF!</v>
      </c>
      <c r="G48" s="25"/>
      <c r="H48" s="26"/>
      <c r="I48" s="36" t="e">
        <f t="shared" si="3"/>
        <v>#REF!</v>
      </c>
      <c r="J48" s="36" t="e">
        <f t="shared" si="8"/>
        <v>#REF!</v>
      </c>
      <c r="K48" s="36" t="e">
        <f t="shared" si="4"/>
        <v>#REF!</v>
      </c>
      <c r="L48" s="36" t="e">
        <f t="shared" si="5"/>
        <v>#REF!</v>
      </c>
      <c r="M48" s="36" t="e">
        <f t="shared" si="9"/>
        <v>#REF!</v>
      </c>
      <c r="N48" s="42" t="e">
        <f t="shared" si="6"/>
        <v>#REF!</v>
      </c>
      <c r="O48" s="51" t="e">
        <f t="shared" si="10"/>
        <v>#REF!</v>
      </c>
      <c r="P48" s="56"/>
      <c r="Q48" s="57"/>
      <c r="S48" s="3"/>
      <c r="T48" s="3"/>
    </row>
    <row r="49" spans="2:20">
      <c r="B49" s="45" t="e">
        <f t="shared" si="11"/>
        <v>#REF!</v>
      </c>
      <c r="C49" s="17" t="e">
        <f t="shared" ref="C49:C69" si="12">IF(B49&lt;=$C$8,1-(1-(0.05/$G$3)^$G$4)*B49/$C$8,IF(AND(B49&gt;$C$8,B49&lt;=$G$7),(0.05/$G$3)^$G$4,1+((0.05/$G$3)^$G$4-1)*($G$7/B49)^$G$5))</f>
        <v>#REF!</v>
      </c>
      <c r="D49" s="17" t="e">
        <f t="shared" ref="D49:D69" si="13">IF(B49&gt;=$C$9,$C$10+(1-$C$10)*($C$9/B49)^2,"")</f>
        <v>#REF!</v>
      </c>
      <c r="E49" s="48" t="e">
        <f t="shared" si="2"/>
        <v>#REF!</v>
      </c>
      <c r="F49" s="24" t="e">
        <f t="shared" si="7"/>
        <v>#REF!</v>
      </c>
      <c r="G49" s="25"/>
      <c r="H49" s="26"/>
      <c r="I49" s="36" t="e">
        <f t="shared" ref="I49:I69" si="14">IF(B49&lt;$C$8,1+($K$6-1)*SQRT(C49/$C$10)*B49/$C$8,IF(AND(B49&gt;=$C$8,B49&lt;$C$9),1+($K$6-1)*SQRT(C49/$C$10),1+($K$6-1)*SQRT(C49*D49/$C$10)))</f>
        <v>#REF!</v>
      </c>
      <c r="J49" s="36" t="e">
        <f t="shared" si="8"/>
        <v>#REF!</v>
      </c>
      <c r="K49" s="36" t="e">
        <f t="shared" ref="K49:K69" si="15">IF(0.5*(1-(B49/$C$8)^(1/2))&lt;0,0,0.5*(1-(B49/$C$8)^(1/2)))</f>
        <v>#REF!</v>
      </c>
      <c r="L49" s="36" t="e">
        <f t="shared" ref="L49:L69" si="16">$K$8*$K$7+K49</f>
        <v>#REF!</v>
      </c>
      <c r="M49" s="36" t="e">
        <f t="shared" si="9"/>
        <v>#REF!</v>
      </c>
      <c r="N49" s="42" t="e">
        <f t="shared" ref="N49:N69" si="17">IF(E49/(L49*J49)*$K$4&lt;$K$11,$K$11,E49/(L49*J49)*$K$4)</f>
        <v>#REF!</v>
      </c>
      <c r="O49" s="51" t="e">
        <f t="shared" si="10"/>
        <v>#REF!</v>
      </c>
      <c r="P49" s="56"/>
      <c r="Q49" s="57"/>
      <c r="S49" s="3"/>
      <c r="T49" s="3"/>
    </row>
    <row r="50" spans="2:20">
      <c r="B50" s="45" t="e">
        <f t="shared" si="11"/>
        <v>#REF!</v>
      </c>
      <c r="C50" s="17" t="e">
        <f t="shared" si="12"/>
        <v>#REF!</v>
      </c>
      <c r="D50" s="17" t="e">
        <f t="shared" si="13"/>
        <v>#REF!</v>
      </c>
      <c r="E50" s="48" t="e">
        <f t="shared" si="2"/>
        <v>#REF!</v>
      </c>
      <c r="F50" s="24" t="e">
        <f t="shared" si="7"/>
        <v>#REF!</v>
      </c>
      <c r="G50" s="25"/>
      <c r="H50" s="26"/>
      <c r="I50" s="36" t="e">
        <f t="shared" si="14"/>
        <v>#REF!</v>
      </c>
      <c r="J50" s="36" t="e">
        <f t="shared" si="8"/>
        <v>#REF!</v>
      </c>
      <c r="K50" s="36" t="e">
        <f t="shared" si="15"/>
        <v>#REF!</v>
      </c>
      <c r="L50" s="36" t="e">
        <f t="shared" si="16"/>
        <v>#REF!</v>
      </c>
      <c r="M50" s="36" t="e">
        <f t="shared" si="9"/>
        <v>#REF!</v>
      </c>
      <c r="N50" s="42" t="e">
        <f t="shared" si="17"/>
        <v>#REF!</v>
      </c>
      <c r="O50" s="51" t="e">
        <f t="shared" si="10"/>
        <v>#REF!</v>
      </c>
      <c r="P50" s="56"/>
      <c r="Q50" s="57"/>
      <c r="S50" s="3"/>
      <c r="T50" s="3"/>
    </row>
    <row r="51" spans="2:20">
      <c r="B51" s="45" t="e">
        <f t="shared" si="11"/>
        <v>#REF!</v>
      </c>
      <c r="C51" s="17" t="e">
        <f t="shared" si="12"/>
        <v>#REF!</v>
      </c>
      <c r="D51" s="17" t="e">
        <f t="shared" si="13"/>
        <v>#REF!</v>
      </c>
      <c r="E51" s="48" t="e">
        <f t="shared" si="2"/>
        <v>#REF!</v>
      </c>
      <c r="F51" s="24" t="e">
        <f t="shared" si="7"/>
        <v>#REF!</v>
      </c>
      <c r="G51" s="25"/>
      <c r="H51" s="26"/>
      <c r="I51" s="36" t="e">
        <f t="shared" si="14"/>
        <v>#REF!</v>
      </c>
      <c r="J51" s="36" t="e">
        <f t="shared" si="8"/>
        <v>#REF!</v>
      </c>
      <c r="K51" s="36" t="e">
        <f t="shared" si="15"/>
        <v>#REF!</v>
      </c>
      <c r="L51" s="36" t="e">
        <f t="shared" si="16"/>
        <v>#REF!</v>
      </c>
      <c r="M51" s="36" t="e">
        <f t="shared" si="9"/>
        <v>#REF!</v>
      </c>
      <c r="N51" s="42" t="e">
        <f t="shared" si="17"/>
        <v>#REF!</v>
      </c>
      <c r="O51" s="51" t="e">
        <f t="shared" si="10"/>
        <v>#REF!</v>
      </c>
      <c r="P51" s="56"/>
      <c r="Q51" s="57"/>
      <c r="S51" s="3"/>
      <c r="T51" s="3"/>
    </row>
    <row r="52" spans="2:20">
      <c r="B52" s="45" t="e">
        <f t="shared" si="11"/>
        <v>#REF!</v>
      </c>
      <c r="C52" s="17" t="e">
        <f t="shared" si="12"/>
        <v>#REF!</v>
      </c>
      <c r="D52" s="17" t="e">
        <f t="shared" si="13"/>
        <v>#REF!</v>
      </c>
      <c r="E52" s="48" t="e">
        <f t="shared" si="2"/>
        <v>#REF!</v>
      </c>
      <c r="F52" s="24" t="e">
        <f t="shared" si="7"/>
        <v>#REF!</v>
      </c>
      <c r="G52" s="25"/>
      <c r="H52" s="26"/>
      <c r="I52" s="36" t="e">
        <f t="shared" si="14"/>
        <v>#REF!</v>
      </c>
      <c r="J52" s="36" t="e">
        <f t="shared" si="8"/>
        <v>#REF!</v>
      </c>
      <c r="K52" s="36" t="e">
        <f t="shared" si="15"/>
        <v>#REF!</v>
      </c>
      <c r="L52" s="36" t="e">
        <f t="shared" si="16"/>
        <v>#REF!</v>
      </c>
      <c r="M52" s="36" t="e">
        <f t="shared" si="9"/>
        <v>#REF!</v>
      </c>
      <c r="N52" s="42" t="e">
        <f t="shared" si="17"/>
        <v>#REF!</v>
      </c>
      <c r="O52" s="51" t="e">
        <f t="shared" si="10"/>
        <v>#REF!</v>
      </c>
      <c r="P52" s="56"/>
      <c r="Q52" s="57"/>
      <c r="S52" s="3"/>
      <c r="T52" s="3"/>
    </row>
    <row r="53" spans="2:20">
      <c r="B53" s="45" t="e">
        <f t="shared" si="11"/>
        <v>#REF!</v>
      </c>
      <c r="C53" s="17" t="e">
        <f t="shared" si="12"/>
        <v>#REF!</v>
      </c>
      <c r="D53" s="17" t="e">
        <f t="shared" si="13"/>
        <v>#REF!</v>
      </c>
      <c r="E53" s="48" t="e">
        <f t="shared" si="2"/>
        <v>#REF!</v>
      </c>
      <c r="F53" s="24" t="e">
        <f t="shared" si="7"/>
        <v>#REF!</v>
      </c>
      <c r="G53" s="25"/>
      <c r="H53" s="26"/>
      <c r="I53" s="36" t="e">
        <f t="shared" si="14"/>
        <v>#REF!</v>
      </c>
      <c r="J53" s="36" t="e">
        <f t="shared" si="8"/>
        <v>#REF!</v>
      </c>
      <c r="K53" s="36" t="e">
        <f t="shared" si="15"/>
        <v>#REF!</v>
      </c>
      <c r="L53" s="36" t="e">
        <f t="shared" si="16"/>
        <v>#REF!</v>
      </c>
      <c r="M53" s="36" t="e">
        <f t="shared" si="9"/>
        <v>#REF!</v>
      </c>
      <c r="N53" s="42" t="e">
        <f t="shared" si="17"/>
        <v>#REF!</v>
      </c>
      <c r="O53" s="51" t="e">
        <f t="shared" si="10"/>
        <v>#REF!</v>
      </c>
      <c r="P53" s="56"/>
      <c r="Q53" s="57"/>
      <c r="S53" s="3"/>
      <c r="T53" s="3"/>
    </row>
    <row r="54" spans="2:20">
      <c r="B54" s="45" t="e">
        <f t="shared" si="11"/>
        <v>#REF!</v>
      </c>
      <c r="C54" s="17" t="e">
        <f t="shared" si="12"/>
        <v>#REF!</v>
      </c>
      <c r="D54" s="17" t="e">
        <f t="shared" si="13"/>
        <v>#REF!</v>
      </c>
      <c r="E54" s="48" t="e">
        <f t="shared" si="2"/>
        <v>#REF!</v>
      </c>
      <c r="F54" s="24" t="e">
        <f t="shared" si="7"/>
        <v>#REF!</v>
      </c>
      <c r="G54" s="25"/>
      <c r="H54" s="26"/>
      <c r="I54" s="36" t="e">
        <f t="shared" si="14"/>
        <v>#REF!</v>
      </c>
      <c r="J54" s="36" t="e">
        <f t="shared" si="8"/>
        <v>#REF!</v>
      </c>
      <c r="K54" s="36" t="e">
        <f t="shared" si="15"/>
        <v>#REF!</v>
      </c>
      <c r="L54" s="36" t="e">
        <f t="shared" si="16"/>
        <v>#REF!</v>
      </c>
      <c r="M54" s="36" t="e">
        <f t="shared" si="9"/>
        <v>#REF!</v>
      </c>
      <c r="N54" s="42" t="e">
        <f t="shared" si="17"/>
        <v>#REF!</v>
      </c>
      <c r="O54" s="51" t="e">
        <f t="shared" si="10"/>
        <v>#REF!</v>
      </c>
      <c r="P54" s="56"/>
      <c r="Q54" s="57"/>
      <c r="S54" s="3"/>
      <c r="T54" s="3"/>
    </row>
    <row r="55" spans="2:20">
      <c r="B55" s="45" t="e">
        <f t="shared" si="11"/>
        <v>#REF!</v>
      </c>
      <c r="C55" s="17" t="e">
        <f t="shared" si="12"/>
        <v>#REF!</v>
      </c>
      <c r="D55" s="17" t="e">
        <f t="shared" si="13"/>
        <v>#REF!</v>
      </c>
      <c r="E55" s="48" t="e">
        <f t="shared" si="2"/>
        <v>#REF!</v>
      </c>
      <c r="F55" s="24" t="e">
        <f t="shared" si="7"/>
        <v>#REF!</v>
      </c>
      <c r="G55" s="25"/>
      <c r="H55" s="26"/>
      <c r="I55" s="36" t="e">
        <f t="shared" si="14"/>
        <v>#REF!</v>
      </c>
      <c r="J55" s="36" t="e">
        <f t="shared" si="8"/>
        <v>#REF!</v>
      </c>
      <c r="K55" s="36" t="e">
        <f t="shared" si="15"/>
        <v>#REF!</v>
      </c>
      <c r="L55" s="36" t="e">
        <f t="shared" si="16"/>
        <v>#REF!</v>
      </c>
      <c r="M55" s="36" t="e">
        <f t="shared" si="9"/>
        <v>#REF!</v>
      </c>
      <c r="N55" s="42" t="e">
        <f t="shared" si="17"/>
        <v>#REF!</v>
      </c>
      <c r="O55" s="51" t="e">
        <f t="shared" si="10"/>
        <v>#REF!</v>
      </c>
      <c r="P55" s="56"/>
      <c r="Q55" s="57"/>
      <c r="S55" s="3"/>
      <c r="T55" s="3"/>
    </row>
    <row r="56" spans="2:20">
      <c r="B56" s="45" t="e">
        <f t="shared" si="11"/>
        <v>#REF!</v>
      </c>
      <c r="C56" s="17" t="e">
        <f t="shared" si="12"/>
        <v>#REF!</v>
      </c>
      <c r="D56" s="17" t="e">
        <f t="shared" si="13"/>
        <v>#REF!</v>
      </c>
      <c r="E56" s="48" t="e">
        <f t="shared" si="2"/>
        <v>#REF!</v>
      </c>
      <c r="F56" s="24" t="e">
        <f t="shared" si="7"/>
        <v>#REF!</v>
      </c>
      <c r="G56" s="25"/>
      <c r="H56" s="26"/>
      <c r="I56" s="36" t="e">
        <f t="shared" si="14"/>
        <v>#REF!</v>
      </c>
      <c r="J56" s="36" t="e">
        <f t="shared" si="8"/>
        <v>#REF!</v>
      </c>
      <c r="K56" s="36" t="e">
        <f t="shared" si="15"/>
        <v>#REF!</v>
      </c>
      <c r="L56" s="36" t="e">
        <f t="shared" si="16"/>
        <v>#REF!</v>
      </c>
      <c r="M56" s="36" t="e">
        <f t="shared" si="9"/>
        <v>#REF!</v>
      </c>
      <c r="N56" s="42" t="e">
        <f t="shared" si="17"/>
        <v>#REF!</v>
      </c>
      <c r="O56" s="51" t="e">
        <f t="shared" si="10"/>
        <v>#REF!</v>
      </c>
      <c r="P56" s="56"/>
      <c r="Q56" s="57"/>
      <c r="S56" s="3"/>
      <c r="T56" s="3"/>
    </row>
    <row r="57" spans="2:20">
      <c r="B57" s="45" t="e">
        <f t="shared" si="11"/>
        <v>#REF!</v>
      </c>
      <c r="C57" s="17" t="e">
        <f t="shared" si="12"/>
        <v>#REF!</v>
      </c>
      <c r="D57" s="17" t="e">
        <f t="shared" si="13"/>
        <v>#REF!</v>
      </c>
      <c r="E57" s="48" t="e">
        <f t="shared" si="2"/>
        <v>#REF!</v>
      </c>
      <c r="F57" s="24" t="e">
        <f t="shared" si="7"/>
        <v>#REF!</v>
      </c>
      <c r="G57" s="25"/>
      <c r="H57" s="26"/>
      <c r="I57" s="36" t="e">
        <f t="shared" si="14"/>
        <v>#REF!</v>
      </c>
      <c r="J57" s="36" t="e">
        <f t="shared" si="8"/>
        <v>#REF!</v>
      </c>
      <c r="K57" s="36" t="e">
        <f t="shared" si="15"/>
        <v>#REF!</v>
      </c>
      <c r="L57" s="36" t="e">
        <f t="shared" si="16"/>
        <v>#REF!</v>
      </c>
      <c r="M57" s="36" t="e">
        <f t="shared" si="9"/>
        <v>#REF!</v>
      </c>
      <c r="N57" s="42" t="e">
        <f t="shared" si="17"/>
        <v>#REF!</v>
      </c>
      <c r="O57" s="51" t="e">
        <f t="shared" si="10"/>
        <v>#REF!</v>
      </c>
      <c r="P57" s="56"/>
      <c r="Q57" s="57"/>
      <c r="S57" s="3"/>
      <c r="T57" s="3"/>
    </row>
    <row r="58" spans="2:20">
      <c r="B58" s="45" t="e">
        <f t="shared" si="11"/>
        <v>#REF!</v>
      </c>
      <c r="C58" s="17" t="e">
        <f t="shared" si="12"/>
        <v>#REF!</v>
      </c>
      <c r="D58" s="17" t="e">
        <f t="shared" si="13"/>
        <v>#REF!</v>
      </c>
      <c r="E58" s="48" t="e">
        <f t="shared" si="2"/>
        <v>#REF!</v>
      </c>
      <c r="F58" s="24" t="e">
        <f t="shared" si="7"/>
        <v>#REF!</v>
      </c>
      <c r="G58" s="25"/>
      <c r="H58" s="26"/>
      <c r="I58" s="36" t="e">
        <f t="shared" si="14"/>
        <v>#REF!</v>
      </c>
      <c r="J58" s="36" t="e">
        <f t="shared" si="8"/>
        <v>#REF!</v>
      </c>
      <c r="K58" s="36" t="e">
        <f t="shared" si="15"/>
        <v>#REF!</v>
      </c>
      <c r="L58" s="36" t="e">
        <f t="shared" si="16"/>
        <v>#REF!</v>
      </c>
      <c r="M58" s="36" t="e">
        <f t="shared" si="9"/>
        <v>#REF!</v>
      </c>
      <c r="N58" s="42" t="e">
        <f t="shared" si="17"/>
        <v>#REF!</v>
      </c>
      <c r="O58" s="51" t="e">
        <f t="shared" si="10"/>
        <v>#REF!</v>
      </c>
      <c r="P58" s="56"/>
      <c r="Q58" s="57"/>
      <c r="S58" s="3"/>
      <c r="T58" s="3"/>
    </row>
    <row r="59" spans="2:20">
      <c r="B59" s="45" t="e">
        <f t="shared" si="11"/>
        <v>#REF!</v>
      </c>
      <c r="C59" s="17" t="e">
        <f t="shared" si="12"/>
        <v>#REF!</v>
      </c>
      <c r="D59" s="17" t="e">
        <f t="shared" si="13"/>
        <v>#REF!</v>
      </c>
      <c r="E59" s="48" t="e">
        <f>IF(B59&lt;$C$8,$C$6+(C59*$C$7-$C$6)*B59/$C$8,IF(AND(B59&gt;=$C$8,B59&lt;$C$9),C59*$C$7,C59*$C$7*D59*($C$9/B59)^2))</f>
        <v>#REF!</v>
      </c>
      <c r="F59" s="24" t="e">
        <f t="shared" si="7"/>
        <v>#REF!</v>
      </c>
      <c r="G59" s="25"/>
      <c r="H59" s="26"/>
      <c r="I59" s="36" t="e">
        <f t="shared" si="14"/>
        <v>#REF!</v>
      </c>
      <c r="J59" s="36" t="e">
        <f t="shared" si="8"/>
        <v>#REF!</v>
      </c>
      <c r="K59" s="36" t="e">
        <f t="shared" si="15"/>
        <v>#REF!</v>
      </c>
      <c r="L59" s="36" t="e">
        <f t="shared" si="16"/>
        <v>#REF!</v>
      </c>
      <c r="M59" s="36" t="e">
        <f t="shared" si="9"/>
        <v>#REF!</v>
      </c>
      <c r="N59" s="42" t="e">
        <f t="shared" si="17"/>
        <v>#REF!</v>
      </c>
      <c r="O59" s="51" t="e">
        <f t="shared" si="10"/>
        <v>#REF!</v>
      </c>
      <c r="P59" s="56"/>
      <c r="Q59" s="57"/>
      <c r="S59" s="3"/>
      <c r="T59" s="3"/>
    </row>
    <row r="60" spans="2:20">
      <c r="B60" s="45" t="e">
        <f t="shared" si="11"/>
        <v>#REF!</v>
      </c>
      <c r="C60" s="17" t="e">
        <f t="shared" si="12"/>
        <v>#REF!</v>
      </c>
      <c r="D60" s="17" t="e">
        <f t="shared" si="13"/>
        <v>#REF!</v>
      </c>
      <c r="E60" s="48" t="e">
        <f t="shared" ref="E60:E69" si="18">IF(B60&lt;$C$8,$C$6+(C60*$C$7-$C$6)*B60/$C$8,IF(AND(B60&gt;=$C$8,B60&lt;$C$9),C60*$C$7,C60*$C$7*D60*($C$9/B60)^2))</f>
        <v>#REF!</v>
      </c>
      <c r="F60" s="24" t="e">
        <f t="shared" si="7"/>
        <v>#REF!</v>
      </c>
      <c r="G60" s="25"/>
      <c r="H60" s="26"/>
      <c r="I60" s="36" t="e">
        <f t="shared" si="14"/>
        <v>#REF!</v>
      </c>
      <c r="J60" s="36" t="e">
        <f t="shared" si="8"/>
        <v>#REF!</v>
      </c>
      <c r="K60" s="36" t="e">
        <f t="shared" si="15"/>
        <v>#REF!</v>
      </c>
      <c r="L60" s="36" t="e">
        <f t="shared" si="16"/>
        <v>#REF!</v>
      </c>
      <c r="M60" s="36" t="e">
        <f t="shared" si="9"/>
        <v>#REF!</v>
      </c>
      <c r="N60" s="42" t="e">
        <f t="shared" si="17"/>
        <v>#REF!</v>
      </c>
      <c r="O60" s="51" t="e">
        <f t="shared" si="10"/>
        <v>#REF!</v>
      </c>
      <c r="P60" s="56"/>
      <c r="Q60" s="57"/>
      <c r="S60" s="3"/>
      <c r="T60" s="3"/>
    </row>
    <row r="61" spans="2:20">
      <c r="B61" s="45" t="e">
        <f t="shared" si="11"/>
        <v>#REF!</v>
      </c>
      <c r="C61" s="17" t="e">
        <f t="shared" si="12"/>
        <v>#REF!</v>
      </c>
      <c r="D61" s="17" t="e">
        <f t="shared" si="13"/>
        <v>#REF!</v>
      </c>
      <c r="E61" s="48" t="e">
        <f t="shared" si="18"/>
        <v>#REF!</v>
      </c>
      <c r="F61" s="24" t="e">
        <f t="shared" si="7"/>
        <v>#REF!</v>
      </c>
      <c r="G61" s="25"/>
      <c r="H61" s="26"/>
      <c r="I61" s="36" t="e">
        <f t="shared" si="14"/>
        <v>#REF!</v>
      </c>
      <c r="J61" s="36" t="e">
        <f t="shared" si="8"/>
        <v>#REF!</v>
      </c>
      <c r="K61" s="36" t="e">
        <f t="shared" si="15"/>
        <v>#REF!</v>
      </c>
      <c r="L61" s="36" t="e">
        <f t="shared" si="16"/>
        <v>#REF!</v>
      </c>
      <c r="M61" s="36" t="e">
        <f t="shared" si="9"/>
        <v>#REF!</v>
      </c>
      <c r="N61" s="42" t="e">
        <f t="shared" si="17"/>
        <v>#REF!</v>
      </c>
      <c r="O61" s="51" t="e">
        <f t="shared" si="10"/>
        <v>#REF!</v>
      </c>
      <c r="P61" s="56"/>
      <c r="Q61" s="57"/>
      <c r="S61" s="3"/>
      <c r="T61" s="3"/>
    </row>
    <row r="62" spans="2:20">
      <c r="B62" s="45" t="e">
        <f t="shared" si="11"/>
        <v>#REF!</v>
      </c>
      <c r="C62" s="17" t="e">
        <f t="shared" si="12"/>
        <v>#REF!</v>
      </c>
      <c r="D62" s="17" t="e">
        <f t="shared" si="13"/>
        <v>#REF!</v>
      </c>
      <c r="E62" s="48" t="e">
        <f t="shared" si="18"/>
        <v>#REF!</v>
      </c>
      <c r="F62" s="24" t="e">
        <f t="shared" si="7"/>
        <v>#REF!</v>
      </c>
      <c r="G62" s="25"/>
      <c r="H62" s="26"/>
      <c r="I62" s="36" t="e">
        <f t="shared" si="14"/>
        <v>#REF!</v>
      </c>
      <c r="J62" s="36" t="e">
        <f t="shared" si="8"/>
        <v>#REF!</v>
      </c>
      <c r="K62" s="36" t="e">
        <f t="shared" si="15"/>
        <v>#REF!</v>
      </c>
      <c r="L62" s="36" t="e">
        <f t="shared" si="16"/>
        <v>#REF!</v>
      </c>
      <c r="M62" s="36" t="e">
        <f t="shared" si="9"/>
        <v>#REF!</v>
      </c>
      <c r="N62" s="42" t="e">
        <f t="shared" si="17"/>
        <v>#REF!</v>
      </c>
      <c r="O62" s="51" t="e">
        <f t="shared" si="10"/>
        <v>#REF!</v>
      </c>
      <c r="P62" s="56"/>
      <c r="Q62" s="57"/>
      <c r="S62" s="3"/>
      <c r="T62" s="3"/>
    </row>
    <row r="63" spans="2:20">
      <c r="B63" s="45" t="e">
        <f t="shared" si="11"/>
        <v>#REF!</v>
      </c>
      <c r="C63" s="17" t="e">
        <f t="shared" si="12"/>
        <v>#REF!</v>
      </c>
      <c r="D63" s="17" t="e">
        <f t="shared" si="13"/>
        <v>#REF!</v>
      </c>
      <c r="E63" s="48" t="e">
        <f t="shared" si="18"/>
        <v>#REF!</v>
      </c>
      <c r="F63" s="24" t="e">
        <f t="shared" si="7"/>
        <v>#REF!</v>
      </c>
      <c r="G63" s="25"/>
      <c r="H63" s="26"/>
      <c r="I63" s="36" t="e">
        <f t="shared" si="14"/>
        <v>#REF!</v>
      </c>
      <c r="J63" s="36" t="e">
        <f t="shared" si="8"/>
        <v>#REF!</v>
      </c>
      <c r="K63" s="36" t="e">
        <f t="shared" si="15"/>
        <v>#REF!</v>
      </c>
      <c r="L63" s="36" t="e">
        <f t="shared" si="16"/>
        <v>#REF!</v>
      </c>
      <c r="M63" s="36" t="e">
        <f t="shared" si="9"/>
        <v>#REF!</v>
      </c>
      <c r="N63" s="42" t="e">
        <f t="shared" si="17"/>
        <v>#REF!</v>
      </c>
      <c r="O63" s="51" t="e">
        <f t="shared" si="10"/>
        <v>#REF!</v>
      </c>
      <c r="P63" s="56"/>
      <c r="Q63" s="57"/>
      <c r="S63" s="3"/>
      <c r="T63" s="3"/>
    </row>
    <row r="64" spans="2:20">
      <c r="B64" s="45" t="e">
        <f t="shared" si="11"/>
        <v>#REF!</v>
      </c>
      <c r="C64" s="17" t="e">
        <f t="shared" si="12"/>
        <v>#REF!</v>
      </c>
      <c r="D64" s="17" t="e">
        <f t="shared" si="13"/>
        <v>#REF!</v>
      </c>
      <c r="E64" s="48" t="e">
        <f t="shared" si="18"/>
        <v>#REF!</v>
      </c>
      <c r="F64" s="24" t="e">
        <f t="shared" si="7"/>
        <v>#REF!</v>
      </c>
      <c r="G64" s="25"/>
      <c r="H64" s="26"/>
      <c r="I64" s="36" t="e">
        <f t="shared" si="14"/>
        <v>#REF!</v>
      </c>
      <c r="J64" s="36" t="e">
        <f t="shared" si="8"/>
        <v>#REF!</v>
      </c>
      <c r="K64" s="36" t="e">
        <f t="shared" si="15"/>
        <v>#REF!</v>
      </c>
      <c r="L64" s="36" t="e">
        <f t="shared" si="16"/>
        <v>#REF!</v>
      </c>
      <c r="M64" s="36" t="e">
        <f t="shared" si="9"/>
        <v>#REF!</v>
      </c>
      <c r="N64" s="42" t="e">
        <f t="shared" si="17"/>
        <v>#REF!</v>
      </c>
      <c r="O64" s="51" t="e">
        <f t="shared" si="10"/>
        <v>#REF!</v>
      </c>
      <c r="P64" s="56"/>
      <c r="Q64" s="57"/>
      <c r="S64" s="3"/>
      <c r="T64" s="3"/>
    </row>
    <row r="65" spans="2:20">
      <c r="B65" s="45" t="e">
        <f t="shared" si="11"/>
        <v>#REF!</v>
      </c>
      <c r="C65" s="17" t="e">
        <f t="shared" si="12"/>
        <v>#REF!</v>
      </c>
      <c r="D65" s="17" t="e">
        <f t="shared" si="13"/>
        <v>#REF!</v>
      </c>
      <c r="E65" s="48" t="e">
        <f t="shared" si="18"/>
        <v>#REF!</v>
      </c>
      <c r="F65" s="24" t="e">
        <f t="shared" si="7"/>
        <v>#REF!</v>
      </c>
      <c r="G65" s="25"/>
      <c r="H65" s="26"/>
      <c r="I65" s="36" t="e">
        <f t="shared" si="14"/>
        <v>#REF!</v>
      </c>
      <c r="J65" s="36" t="e">
        <f t="shared" si="8"/>
        <v>#REF!</v>
      </c>
      <c r="K65" s="36" t="e">
        <f t="shared" si="15"/>
        <v>#REF!</v>
      </c>
      <c r="L65" s="36" t="e">
        <f t="shared" si="16"/>
        <v>#REF!</v>
      </c>
      <c r="M65" s="36" t="e">
        <f t="shared" si="9"/>
        <v>#REF!</v>
      </c>
      <c r="N65" s="42" t="e">
        <f t="shared" si="17"/>
        <v>#REF!</v>
      </c>
      <c r="O65" s="51" t="e">
        <f t="shared" si="10"/>
        <v>#REF!</v>
      </c>
      <c r="P65" s="56"/>
      <c r="Q65" s="57"/>
      <c r="S65" s="3"/>
      <c r="T65" s="3"/>
    </row>
    <row r="66" spans="2:20">
      <c r="B66" s="45" t="e">
        <f t="shared" si="11"/>
        <v>#REF!</v>
      </c>
      <c r="C66" s="17" t="e">
        <f t="shared" si="12"/>
        <v>#REF!</v>
      </c>
      <c r="D66" s="17" t="e">
        <f t="shared" si="13"/>
        <v>#REF!</v>
      </c>
      <c r="E66" s="48" t="e">
        <f t="shared" si="18"/>
        <v>#REF!</v>
      </c>
      <c r="F66" s="24" t="e">
        <f t="shared" si="7"/>
        <v>#REF!</v>
      </c>
      <c r="G66" s="25"/>
      <c r="H66" s="26"/>
      <c r="I66" s="36" t="e">
        <f t="shared" si="14"/>
        <v>#REF!</v>
      </c>
      <c r="J66" s="36" t="e">
        <f t="shared" si="8"/>
        <v>#REF!</v>
      </c>
      <c r="K66" s="36" t="e">
        <f t="shared" si="15"/>
        <v>#REF!</v>
      </c>
      <c r="L66" s="36" t="e">
        <f t="shared" si="16"/>
        <v>#REF!</v>
      </c>
      <c r="M66" s="36" t="e">
        <f t="shared" si="9"/>
        <v>#REF!</v>
      </c>
      <c r="N66" s="42" t="e">
        <f t="shared" si="17"/>
        <v>#REF!</v>
      </c>
      <c r="O66" s="51" t="e">
        <f t="shared" si="10"/>
        <v>#REF!</v>
      </c>
      <c r="P66" s="56"/>
      <c r="Q66" s="57"/>
      <c r="S66" s="3"/>
      <c r="T66" s="3"/>
    </row>
    <row r="67" spans="2:20">
      <c r="B67" s="45" t="e">
        <f t="shared" si="11"/>
        <v>#REF!</v>
      </c>
      <c r="C67" s="17" t="e">
        <f t="shared" si="12"/>
        <v>#REF!</v>
      </c>
      <c r="D67" s="17" t="e">
        <f t="shared" si="13"/>
        <v>#REF!</v>
      </c>
      <c r="E67" s="48" t="e">
        <f t="shared" si="18"/>
        <v>#REF!</v>
      </c>
      <c r="F67" s="24" t="e">
        <f t="shared" si="7"/>
        <v>#REF!</v>
      </c>
      <c r="G67" s="25"/>
      <c r="H67" s="26"/>
      <c r="I67" s="36" t="e">
        <f t="shared" si="14"/>
        <v>#REF!</v>
      </c>
      <c r="J67" s="36" t="e">
        <f t="shared" si="8"/>
        <v>#REF!</v>
      </c>
      <c r="K67" s="36" t="e">
        <f t="shared" si="15"/>
        <v>#REF!</v>
      </c>
      <c r="L67" s="36" t="e">
        <f t="shared" si="16"/>
        <v>#REF!</v>
      </c>
      <c r="M67" s="36" t="e">
        <f t="shared" si="9"/>
        <v>#REF!</v>
      </c>
      <c r="N67" s="42" t="e">
        <f t="shared" si="17"/>
        <v>#REF!</v>
      </c>
      <c r="O67" s="51" t="e">
        <f t="shared" si="10"/>
        <v>#REF!</v>
      </c>
      <c r="P67" s="56"/>
      <c r="Q67" s="57"/>
      <c r="S67" s="3"/>
      <c r="T67" s="3"/>
    </row>
    <row r="68" spans="2:20">
      <c r="B68" s="45" t="e">
        <f t="shared" si="11"/>
        <v>#REF!</v>
      </c>
      <c r="C68" s="17" t="e">
        <f t="shared" si="12"/>
        <v>#REF!</v>
      </c>
      <c r="D68" s="17" t="e">
        <f t="shared" si="13"/>
        <v>#REF!</v>
      </c>
      <c r="E68" s="48" t="e">
        <f t="shared" si="18"/>
        <v>#REF!</v>
      </c>
      <c r="F68" s="24" t="e">
        <f t="shared" si="7"/>
        <v>#REF!</v>
      </c>
      <c r="G68" s="25"/>
      <c r="H68" s="26"/>
      <c r="I68" s="36" t="e">
        <f t="shared" si="14"/>
        <v>#REF!</v>
      </c>
      <c r="J68" s="36" t="e">
        <f t="shared" si="8"/>
        <v>#REF!</v>
      </c>
      <c r="K68" s="36" t="e">
        <f t="shared" si="15"/>
        <v>#REF!</v>
      </c>
      <c r="L68" s="36" t="e">
        <f t="shared" si="16"/>
        <v>#REF!</v>
      </c>
      <c r="M68" s="36" t="e">
        <f t="shared" si="9"/>
        <v>#REF!</v>
      </c>
      <c r="N68" s="42" t="e">
        <f t="shared" si="17"/>
        <v>#REF!</v>
      </c>
      <c r="O68" s="51" t="e">
        <f t="shared" si="10"/>
        <v>#REF!</v>
      </c>
      <c r="P68" s="56"/>
      <c r="Q68" s="57"/>
      <c r="S68" s="3"/>
      <c r="T68" s="3"/>
    </row>
    <row r="69" spans="2:20" ht="17" thickBot="1">
      <c r="B69" s="46" t="e">
        <f t="shared" si="11"/>
        <v>#REF!</v>
      </c>
      <c r="C69" s="18" t="e">
        <f t="shared" si="12"/>
        <v>#REF!</v>
      </c>
      <c r="D69" s="18" t="e">
        <f t="shared" si="13"/>
        <v>#REF!</v>
      </c>
      <c r="E69" s="49" t="e">
        <f t="shared" si="18"/>
        <v>#REF!</v>
      </c>
      <c r="F69" s="27" t="e">
        <f t="shared" si="7"/>
        <v>#REF!</v>
      </c>
      <c r="G69" s="28"/>
      <c r="H69" s="29"/>
      <c r="I69" s="37" t="e">
        <f t="shared" si="14"/>
        <v>#REF!</v>
      </c>
      <c r="J69" s="37" t="e">
        <f t="shared" si="8"/>
        <v>#REF!</v>
      </c>
      <c r="K69" s="37" t="e">
        <f t="shared" si="15"/>
        <v>#REF!</v>
      </c>
      <c r="L69" s="37" t="e">
        <f t="shared" si="16"/>
        <v>#REF!</v>
      </c>
      <c r="M69" s="37" t="e">
        <f t="shared" si="9"/>
        <v>#REF!</v>
      </c>
      <c r="N69" s="43" t="e">
        <f t="shared" si="17"/>
        <v>#REF!</v>
      </c>
      <c r="O69" s="52" t="e">
        <f t="shared" si="10"/>
        <v>#REF!</v>
      </c>
      <c r="P69" s="58"/>
      <c r="Q69" s="59"/>
      <c r="S69" s="3"/>
      <c r="T69" s="3"/>
    </row>
    <row r="73" spans="2:20">
      <c r="G73" s="3"/>
      <c r="H73" s="3"/>
      <c r="I73" s="3"/>
      <c r="J73" s="3"/>
    </row>
    <row r="74" spans="2:20">
      <c r="G74" s="3"/>
      <c r="H74" s="3"/>
      <c r="I74" s="3"/>
      <c r="J74" s="3"/>
    </row>
    <row r="75" spans="2:20">
      <c r="G75" s="3"/>
      <c r="H75" s="3"/>
      <c r="I75" s="3"/>
      <c r="J75" s="3"/>
    </row>
    <row r="76" spans="2:20">
      <c r="G76" s="3"/>
      <c r="H76" s="3"/>
      <c r="I76" s="3"/>
      <c r="J76" s="3"/>
    </row>
    <row r="77" spans="2:20">
      <c r="G77" s="3"/>
      <c r="H77" s="3"/>
      <c r="I77" s="3"/>
      <c r="J77" s="3"/>
    </row>
    <row r="78" spans="2:20">
      <c r="G78" s="3"/>
      <c r="H78" s="3"/>
      <c r="I78" s="3"/>
      <c r="J78" s="3"/>
    </row>
    <row r="79" spans="2:20">
      <c r="G79" s="3"/>
      <c r="H79" s="3"/>
      <c r="I79" s="3"/>
      <c r="J79" s="3"/>
    </row>
    <row r="80" spans="2:20">
      <c r="G80" s="3"/>
      <c r="H80" s="3"/>
      <c r="I80" s="3"/>
      <c r="J80" s="3"/>
    </row>
    <row r="81" spans="7:10">
      <c r="G81" s="3"/>
      <c r="H81" s="3"/>
      <c r="I81" s="3"/>
      <c r="J81" s="3"/>
    </row>
    <row r="82" spans="7:10">
      <c r="G82" s="3"/>
      <c r="H82" s="3"/>
      <c r="I82" s="3"/>
      <c r="J82" s="3"/>
    </row>
    <row r="83" spans="7:10">
      <c r="G83" s="3"/>
      <c r="H83" s="3"/>
      <c r="I83" s="3"/>
      <c r="J83" s="3"/>
    </row>
    <row r="84" spans="7:10">
      <c r="G84" s="3"/>
      <c r="H84" s="3"/>
      <c r="I84" s="3"/>
      <c r="J84" s="3"/>
    </row>
    <row r="85" spans="7:10">
      <c r="G85" s="3"/>
      <c r="H85" s="3"/>
      <c r="I85" s="3"/>
      <c r="J85" s="3"/>
    </row>
    <row r="86" spans="7:10">
      <c r="G86" s="3"/>
      <c r="H86" s="3"/>
      <c r="I86" s="3"/>
      <c r="J86" s="3"/>
    </row>
    <row r="87" spans="7:10">
      <c r="G87" s="3"/>
      <c r="H87" s="3"/>
      <c r="I87" s="3"/>
      <c r="J87" s="3"/>
    </row>
    <row r="88" spans="7:10">
      <c r="G88" s="3"/>
      <c r="H88" s="3"/>
      <c r="I88" s="3"/>
      <c r="J88" s="3"/>
    </row>
    <row r="89" spans="7:10">
      <c r="G89" s="3"/>
      <c r="H89" s="3"/>
      <c r="I89" s="3"/>
      <c r="J89" s="3"/>
    </row>
    <row r="90" spans="7:10">
      <c r="G90" s="3"/>
      <c r="H90" s="3"/>
      <c r="I90" s="3"/>
      <c r="J90" s="3"/>
    </row>
    <row r="91" spans="7:10">
      <c r="G91" s="3"/>
      <c r="H91" s="3"/>
      <c r="I91" s="3"/>
      <c r="J91" s="3"/>
    </row>
    <row r="92" spans="7:10">
      <c r="G92" s="3"/>
      <c r="H92" s="3"/>
      <c r="I92" s="3"/>
      <c r="J92" s="3"/>
    </row>
    <row r="93" spans="7:10">
      <c r="G93" s="3"/>
      <c r="H93" s="3"/>
      <c r="I93" s="3"/>
      <c r="J93" s="3"/>
    </row>
    <row r="94" spans="7:10">
      <c r="G94" s="3"/>
      <c r="H94" s="3"/>
      <c r="I94" s="3"/>
      <c r="J94" s="3"/>
    </row>
    <row r="95" spans="7:10">
      <c r="G95" s="3"/>
      <c r="H95" s="3"/>
      <c r="I95" s="3"/>
      <c r="J95" s="3"/>
    </row>
    <row r="96" spans="7:10">
      <c r="G96" s="3"/>
      <c r="H96" s="3"/>
      <c r="I96" s="3"/>
      <c r="J96" s="3"/>
    </row>
    <row r="97" spans="7:10">
      <c r="G97" s="3"/>
      <c r="H97" s="3"/>
      <c r="I97" s="3"/>
      <c r="J97" s="3"/>
    </row>
    <row r="98" spans="7:10">
      <c r="G98" s="3"/>
      <c r="H98" s="3"/>
      <c r="I98" s="3"/>
      <c r="J98" s="3"/>
    </row>
    <row r="99" spans="7:10">
      <c r="G99" s="3"/>
      <c r="H99" s="3"/>
      <c r="I99" s="3"/>
      <c r="J99" s="3"/>
    </row>
    <row r="100" spans="7:10">
      <c r="G100" s="3"/>
      <c r="H100" s="3"/>
      <c r="I100" s="3"/>
      <c r="J100" s="3"/>
    </row>
    <row r="101" spans="7:10">
      <c r="G101" s="3"/>
      <c r="H101" s="3"/>
      <c r="I101" s="3"/>
      <c r="J101" s="3"/>
    </row>
    <row r="102" spans="7:10">
      <c r="G102" s="3"/>
      <c r="H102" s="3"/>
      <c r="I102" s="3"/>
      <c r="J102" s="3"/>
    </row>
    <row r="103" spans="7:10">
      <c r="G103" s="3"/>
      <c r="H103" s="3"/>
      <c r="I103" s="3"/>
      <c r="J103" s="3"/>
    </row>
    <row r="104" spans="7:10">
      <c r="G104" s="3"/>
      <c r="H104" s="3"/>
      <c r="I104" s="3"/>
      <c r="J104" s="3"/>
    </row>
    <row r="105" spans="7:10">
      <c r="G105" s="3"/>
      <c r="H105" s="3"/>
      <c r="I105" s="3"/>
      <c r="J105" s="3"/>
    </row>
    <row r="106" spans="7:10">
      <c r="G106" s="3"/>
      <c r="H106" s="3"/>
      <c r="I106" s="3"/>
      <c r="J106" s="3"/>
    </row>
    <row r="107" spans="7:10">
      <c r="G107" s="3"/>
      <c r="H107" s="3"/>
      <c r="I107" s="3"/>
      <c r="J107" s="3"/>
    </row>
    <row r="108" spans="7:10">
      <c r="G108" s="3"/>
      <c r="H108" s="3"/>
      <c r="I108" s="3"/>
      <c r="J108" s="3"/>
    </row>
    <row r="109" spans="7:10">
      <c r="G109" s="3"/>
      <c r="H109" s="3"/>
      <c r="I109" s="3"/>
      <c r="J109" s="3"/>
    </row>
    <row r="110" spans="7:10">
      <c r="G110" s="3"/>
      <c r="H110" s="3"/>
      <c r="I110" s="3"/>
      <c r="J110" s="3"/>
    </row>
    <row r="111" spans="7:10">
      <c r="G111" s="3"/>
      <c r="H111" s="3"/>
      <c r="I111" s="3"/>
      <c r="J111" s="3"/>
    </row>
    <row r="112" spans="7:10">
      <c r="G112" s="3"/>
      <c r="H112" s="3"/>
      <c r="I112" s="3"/>
      <c r="J112" s="3"/>
    </row>
    <row r="113" spans="7:10">
      <c r="G113" s="3"/>
      <c r="H113" s="3"/>
      <c r="I113" s="3"/>
      <c r="J113" s="3"/>
    </row>
    <row r="114" spans="7:10">
      <c r="G114" s="3"/>
      <c r="H114" s="3"/>
      <c r="I114" s="3"/>
      <c r="J114" s="3"/>
    </row>
    <row r="115" spans="7:10">
      <c r="G115" s="3"/>
      <c r="H115" s="3"/>
      <c r="I115" s="3"/>
      <c r="J115" s="3"/>
    </row>
    <row r="116" spans="7:10">
      <c r="G116" s="3"/>
      <c r="H116" s="3"/>
      <c r="I116" s="3"/>
      <c r="J116" s="3"/>
    </row>
    <row r="117" spans="7:10">
      <c r="G117" s="3"/>
      <c r="H117" s="3"/>
      <c r="I117" s="3"/>
      <c r="J117" s="3"/>
    </row>
    <row r="118" spans="7:10">
      <c r="G118" s="3"/>
      <c r="H118" s="3"/>
      <c r="I118" s="3"/>
      <c r="J118" s="3"/>
    </row>
    <row r="119" spans="7:10">
      <c r="G119" s="3"/>
      <c r="H119" s="3"/>
      <c r="I119" s="3"/>
      <c r="J119" s="3"/>
    </row>
    <row r="120" spans="7:10">
      <c r="G120" s="3"/>
      <c r="H120" s="3"/>
      <c r="I120" s="3"/>
      <c r="J120" s="3"/>
    </row>
    <row r="121" spans="7:10">
      <c r="G121" s="3"/>
      <c r="H121" s="3"/>
      <c r="I121" s="3"/>
      <c r="J121" s="3"/>
    </row>
    <row r="122" spans="7:10">
      <c r="G122" s="3"/>
      <c r="H122" s="3"/>
      <c r="I122" s="3"/>
      <c r="J122" s="3"/>
    </row>
    <row r="123" spans="7:10">
      <c r="G123" s="3"/>
      <c r="H123" s="3"/>
      <c r="I123" s="3"/>
      <c r="J123" s="3"/>
    </row>
    <row r="124" spans="7:10">
      <c r="G124" s="3"/>
      <c r="H124" s="3"/>
      <c r="I124" s="3"/>
      <c r="J124" s="3"/>
    </row>
    <row r="125" spans="7:10">
      <c r="G125" s="3"/>
      <c r="H125" s="3"/>
      <c r="I125" s="3"/>
      <c r="J125" s="3"/>
    </row>
  </sheetData>
  <mergeCells count="9">
    <mergeCell ref="P13:Q13"/>
    <mergeCell ref="P14:Q14"/>
    <mergeCell ref="H2:L2"/>
    <mergeCell ref="B2:D2"/>
    <mergeCell ref="G13:H13"/>
    <mergeCell ref="G14:H14"/>
    <mergeCell ref="F2:G2"/>
    <mergeCell ref="B14:E14"/>
    <mergeCell ref="I14:N14"/>
  </mergeCells>
  <pageMargins left="0.7" right="0.7" top="0.75" bottom="0.75" header="0.3" footer="0.3"/>
  <pageSetup scale="63" fitToHeight="4" orientation="landscape" horizontalDpi="0" verticalDpi="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45617-9C4B-E74A-A832-83691759D4CD}">
  <sheetPr>
    <pageSetUpPr fitToPage="1"/>
  </sheetPr>
  <dimension ref="B1:J23"/>
  <sheetViews>
    <sheetView topLeftCell="A6" zoomScale="119" zoomScaleNormal="119" workbookViewId="0">
      <selection activeCell="C18" sqref="C18"/>
    </sheetView>
  </sheetViews>
  <sheetFormatPr baseColWidth="10" defaultRowHeight="16"/>
  <cols>
    <col min="1" max="1" width="1.33203125" customWidth="1"/>
    <col min="2" max="2" width="15.33203125" customWidth="1"/>
    <col min="4" max="4" width="6.6640625" style="10" customWidth="1"/>
    <col min="6" max="6" width="12.1640625" bestFit="1" customWidth="1"/>
    <col min="7" max="7" width="12.83203125" customWidth="1"/>
    <col min="8" max="8" width="1.6640625" customWidth="1"/>
    <col min="11" max="11" width="1" customWidth="1"/>
    <col min="12" max="12" width="12.83203125" customWidth="1"/>
    <col min="13" max="13" width="54.6640625" bestFit="1" customWidth="1"/>
  </cols>
  <sheetData>
    <row r="1" spans="2:10" ht="25" customHeight="1" thickBot="1">
      <c r="B1" s="4" t="s">
        <v>69</v>
      </c>
    </row>
    <row r="2" spans="2:10" ht="17" thickBot="1">
      <c r="B2" s="199" t="s">
        <v>23</v>
      </c>
      <c r="C2" s="200"/>
      <c r="D2" s="200"/>
      <c r="E2" s="88" t="s">
        <v>24</v>
      </c>
      <c r="F2" s="88" t="s">
        <v>25</v>
      </c>
      <c r="G2" s="89" t="s">
        <v>0</v>
      </c>
    </row>
    <row r="3" spans="2:10">
      <c r="B3" s="90">
        <v>0</v>
      </c>
      <c r="C3" s="91" t="s">
        <v>26</v>
      </c>
      <c r="D3" s="92">
        <v>0.5</v>
      </c>
      <c r="E3" s="93">
        <v>0.4</v>
      </c>
      <c r="F3" s="93">
        <v>0.8</v>
      </c>
      <c r="G3" s="94">
        <v>2.5</v>
      </c>
    </row>
    <row r="4" spans="2:10">
      <c r="B4" s="90">
        <v>0.5</v>
      </c>
      <c r="C4" s="91" t="s">
        <v>26</v>
      </c>
      <c r="D4" s="92">
        <v>1</v>
      </c>
      <c r="E4" s="93">
        <v>0.45</v>
      </c>
      <c r="F4" s="93">
        <v>0.2</v>
      </c>
      <c r="G4" s="94">
        <v>1</v>
      </c>
    </row>
    <row r="5" spans="2:10">
      <c r="B5" s="90">
        <v>1</v>
      </c>
      <c r="C5" s="91" t="s">
        <v>26</v>
      </c>
      <c r="D5" s="92">
        <v>1.5</v>
      </c>
      <c r="E5" s="93">
        <v>0.45</v>
      </c>
      <c r="F5" s="93">
        <v>0.3</v>
      </c>
      <c r="G5" s="94">
        <v>1</v>
      </c>
    </row>
    <row r="6" spans="2:10">
      <c r="B6" s="90">
        <v>1.5</v>
      </c>
      <c r="C6" s="91" t="s">
        <v>26</v>
      </c>
      <c r="D6" s="92">
        <v>2</v>
      </c>
      <c r="E6" s="93">
        <v>0.5</v>
      </c>
      <c r="F6" s="93">
        <v>1.2</v>
      </c>
      <c r="G6" s="94">
        <v>1</v>
      </c>
    </row>
    <row r="7" spans="2:10">
      <c r="B7" s="90">
        <v>2</v>
      </c>
      <c r="C7" s="91" t="s">
        <v>26</v>
      </c>
      <c r="D7" s="92">
        <v>2.5</v>
      </c>
      <c r="E7" s="93">
        <v>0.5</v>
      </c>
      <c r="F7" s="93">
        <v>1.8</v>
      </c>
      <c r="G7" s="94">
        <v>1</v>
      </c>
    </row>
    <row r="8" spans="2:10">
      <c r="B8" s="90">
        <v>2.5</v>
      </c>
      <c r="C8" s="91" t="s">
        <v>26</v>
      </c>
      <c r="D8" s="92">
        <v>3</v>
      </c>
      <c r="E8" s="93">
        <v>0.55000000000000004</v>
      </c>
      <c r="F8" s="93">
        <v>3</v>
      </c>
      <c r="G8" s="94">
        <v>1</v>
      </c>
    </row>
    <row r="9" spans="2:10" ht="17" thickBot="1">
      <c r="B9" s="95">
        <v>3</v>
      </c>
      <c r="C9" s="96" t="s">
        <v>26</v>
      </c>
      <c r="D9" s="97">
        <v>4</v>
      </c>
      <c r="E9" s="98">
        <v>0.5</v>
      </c>
      <c r="F9" s="98">
        <v>4</v>
      </c>
      <c r="G9" s="99">
        <v>1</v>
      </c>
    </row>
    <row r="12" spans="2:10" ht="17" thickBot="1">
      <c r="B12" s="100" t="s">
        <v>70</v>
      </c>
    </row>
    <row r="13" spans="2:10" ht="46" thickBot="1">
      <c r="B13" s="61" t="s">
        <v>32</v>
      </c>
      <c r="C13" s="62" t="s">
        <v>33</v>
      </c>
      <c r="E13" s="64" t="s">
        <v>37</v>
      </c>
      <c r="F13" s="64" t="s">
        <v>63</v>
      </c>
      <c r="G13" s="67" t="s">
        <v>38</v>
      </c>
      <c r="I13" s="70" t="s">
        <v>44</v>
      </c>
      <c r="J13" s="70" t="s">
        <v>47</v>
      </c>
    </row>
    <row r="14" spans="2:10">
      <c r="B14" s="63" t="s">
        <v>34</v>
      </c>
      <c r="C14" s="63">
        <v>1</v>
      </c>
      <c r="E14" s="65">
        <v>1</v>
      </c>
      <c r="F14" s="65" t="s">
        <v>60</v>
      </c>
      <c r="G14" s="68">
        <v>1</v>
      </c>
      <c r="I14" s="71">
        <v>2</v>
      </c>
      <c r="J14" s="71" t="s">
        <v>45</v>
      </c>
    </row>
    <row r="15" spans="2:10" ht="17" thickBot="1">
      <c r="B15" s="63" t="s">
        <v>35</v>
      </c>
      <c r="C15" s="63">
        <v>1.5</v>
      </c>
      <c r="E15" s="65">
        <v>0.8</v>
      </c>
      <c r="F15" s="65" t="s">
        <v>61</v>
      </c>
      <c r="G15" s="68">
        <v>1.5</v>
      </c>
      <c r="I15" s="72">
        <v>1.75</v>
      </c>
      <c r="J15" s="72" t="s">
        <v>46</v>
      </c>
    </row>
    <row r="16" spans="2:10" ht="17" thickBot="1">
      <c r="B16" s="30" t="s">
        <v>36</v>
      </c>
      <c r="C16" s="30">
        <v>1.3</v>
      </c>
      <c r="E16" s="66">
        <v>0.7</v>
      </c>
      <c r="F16" s="66" t="s">
        <v>62</v>
      </c>
      <c r="G16" s="68">
        <v>2</v>
      </c>
    </row>
    <row r="17" spans="2:7">
      <c r="G17" s="68">
        <v>3</v>
      </c>
    </row>
    <row r="18" spans="2:7" ht="17" thickBot="1">
      <c r="G18" s="69">
        <v>4</v>
      </c>
    </row>
    <row r="19" spans="2:7" ht="17" thickBot="1"/>
    <row r="20" spans="2:7" ht="61" customHeight="1" thickBot="1">
      <c r="B20" s="73" t="s">
        <v>49</v>
      </c>
      <c r="C20" s="196" t="s">
        <v>50</v>
      </c>
      <c r="D20" s="197"/>
      <c r="E20" s="197"/>
      <c r="F20" s="197"/>
      <c r="G20" s="198"/>
    </row>
    <row r="21" spans="2:7">
      <c r="B21" s="74">
        <v>0.8</v>
      </c>
      <c r="C21" s="75" t="s">
        <v>53</v>
      </c>
      <c r="D21" s="76"/>
      <c r="E21" s="77"/>
      <c r="F21" s="77"/>
      <c r="G21" s="78"/>
    </row>
    <row r="22" spans="2:7">
      <c r="B22" s="74">
        <v>1</v>
      </c>
      <c r="C22" s="79" t="s">
        <v>52</v>
      </c>
      <c r="D22" s="80"/>
      <c r="E22" s="81"/>
      <c r="F22" s="81"/>
      <c r="G22" s="82"/>
    </row>
    <row r="23" spans="2:7" ht="17" thickBot="1">
      <c r="B23" s="83">
        <v>1.25</v>
      </c>
      <c r="C23" s="84" t="s">
        <v>51</v>
      </c>
      <c r="D23" s="85"/>
      <c r="E23" s="86"/>
      <c r="F23" s="86"/>
      <c r="G23" s="87"/>
    </row>
  </sheetData>
  <mergeCells count="2">
    <mergeCell ref="C20:G20"/>
    <mergeCell ref="B2:D2"/>
  </mergeCells>
  <pageMargins left="0.7" right="0.7" top="0.75" bottom="0.75" header="0.3" footer="0.3"/>
  <pageSetup fitToHeight="4"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132FB-8101-9E40-A5E2-539F17CA9BE0}">
  <dimension ref="A1:B53"/>
  <sheetViews>
    <sheetView workbookViewId="0">
      <selection activeCell="B1" sqref="B1"/>
    </sheetView>
  </sheetViews>
  <sheetFormatPr baseColWidth="10" defaultRowHeight="16"/>
  <sheetData>
    <row r="1" spans="1:2">
      <c r="A1">
        <f>'Espectro transparente y de dise'!B17</f>
        <v>0</v>
      </c>
      <c r="B1" t="e">
        <f>'Espectro transparente y de dise'!N17</f>
        <v>#DIV/0!</v>
      </c>
    </row>
    <row r="2" spans="1:2">
      <c r="A2" t="e">
        <f>'Espectro transparente y de dise'!B18</f>
        <v>#REF!</v>
      </c>
      <c r="B2" t="e">
        <f>'Espectro transparente y de dise'!N18</f>
        <v>#REF!</v>
      </c>
    </row>
    <row r="3" spans="1:2">
      <c r="A3" t="e">
        <f>'Espectro transparente y de dise'!B19</f>
        <v>#REF!</v>
      </c>
      <c r="B3" t="e">
        <f>'Espectro transparente y de dise'!N19</f>
        <v>#REF!</v>
      </c>
    </row>
    <row r="4" spans="1:2">
      <c r="A4" t="e">
        <f>'Espectro transparente y de dise'!B20</f>
        <v>#REF!</v>
      </c>
      <c r="B4" t="e">
        <f>'Espectro transparente y de dise'!N20</f>
        <v>#REF!</v>
      </c>
    </row>
    <row r="5" spans="1:2">
      <c r="A5" t="e">
        <f>'Espectro transparente y de dise'!B21</f>
        <v>#REF!</v>
      </c>
      <c r="B5" t="e">
        <f>'Espectro transparente y de dise'!N21</f>
        <v>#REF!</v>
      </c>
    </row>
    <row r="6" spans="1:2">
      <c r="A6" t="e">
        <f>'Espectro transparente y de dise'!B22</f>
        <v>#REF!</v>
      </c>
      <c r="B6" t="e">
        <f>'Espectro transparente y de dise'!N22</f>
        <v>#REF!</v>
      </c>
    </row>
    <row r="7" spans="1:2">
      <c r="A7" t="e">
        <f>'Espectro transparente y de dise'!B23</f>
        <v>#REF!</v>
      </c>
      <c r="B7" t="e">
        <f>'Espectro transparente y de dise'!N23</f>
        <v>#REF!</v>
      </c>
    </row>
    <row r="8" spans="1:2">
      <c r="A8" t="e">
        <f>'Espectro transparente y de dise'!B24</f>
        <v>#REF!</v>
      </c>
      <c r="B8" t="e">
        <f>'Espectro transparente y de dise'!N24</f>
        <v>#REF!</v>
      </c>
    </row>
    <row r="9" spans="1:2">
      <c r="A9" t="e">
        <f>'Espectro transparente y de dise'!B25</f>
        <v>#REF!</v>
      </c>
      <c r="B9" t="e">
        <f>'Espectro transparente y de dise'!N25</f>
        <v>#REF!</v>
      </c>
    </row>
    <row r="10" spans="1:2">
      <c r="A10" t="e">
        <f>'Espectro transparente y de dise'!B26</f>
        <v>#REF!</v>
      </c>
      <c r="B10" t="e">
        <f>'Espectro transparente y de dise'!N26</f>
        <v>#REF!</v>
      </c>
    </row>
    <row r="11" spans="1:2">
      <c r="A11" t="e">
        <f>'Espectro transparente y de dise'!B27</f>
        <v>#REF!</v>
      </c>
      <c r="B11" t="e">
        <f>'Espectro transparente y de dise'!N27</f>
        <v>#REF!</v>
      </c>
    </row>
    <row r="12" spans="1:2">
      <c r="A12" t="e">
        <f>'Espectro transparente y de dise'!B28</f>
        <v>#REF!</v>
      </c>
      <c r="B12" t="e">
        <f>'Espectro transparente y de dise'!N28</f>
        <v>#REF!</v>
      </c>
    </row>
    <row r="13" spans="1:2">
      <c r="A13" t="e">
        <f>'Espectro transparente y de dise'!B29</f>
        <v>#REF!</v>
      </c>
      <c r="B13" t="e">
        <f>'Espectro transparente y de dise'!N29</f>
        <v>#REF!</v>
      </c>
    </row>
    <row r="14" spans="1:2">
      <c r="A14" t="e">
        <f>'Espectro transparente y de dise'!B30</f>
        <v>#REF!</v>
      </c>
      <c r="B14" t="e">
        <f>'Espectro transparente y de dise'!N30</f>
        <v>#REF!</v>
      </c>
    </row>
    <row r="15" spans="1:2">
      <c r="A15" t="e">
        <f>'Espectro transparente y de dise'!B31</f>
        <v>#REF!</v>
      </c>
      <c r="B15" t="e">
        <f>'Espectro transparente y de dise'!N31</f>
        <v>#REF!</v>
      </c>
    </row>
    <row r="16" spans="1:2">
      <c r="A16" t="e">
        <f>'Espectro transparente y de dise'!B32</f>
        <v>#REF!</v>
      </c>
      <c r="B16" t="e">
        <f>'Espectro transparente y de dise'!N32</f>
        <v>#REF!</v>
      </c>
    </row>
    <row r="17" spans="1:2">
      <c r="A17" t="e">
        <f>'Espectro transparente y de dise'!B33</f>
        <v>#REF!</v>
      </c>
      <c r="B17" t="e">
        <f>'Espectro transparente y de dise'!N33</f>
        <v>#REF!</v>
      </c>
    </row>
    <row r="18" spans="1:2">
      <c r="A18" t="e">
        <f>'Espectro transparente y de dise'!B34</f>
        <v>#REF!</v>
      </c>
      <c r="B18" t="e">
        <f>'Espectro transparente y de dise'!N34</f>
        <v>#REF!</v>
      </c>
    </row>
    <row r="19" spans="1:2">
      <c r="A19" t="e">
        <f>'Espectro transparente y de dise'!B35</f>
        <v>#REF!</v>
      </c>
      <c r="B19" t="e">
        <f>'Espectro transparente y de dise'!N35</f>
        <v>#REF!</v>
      </c>
    </row>
    <row r="20" spans="1:2">
      <c r="A20" t="e">
        <f>'Espectro transparente y de dise'!B36</f>
        <v>#REF!</v>
      </c>
      <c r="B20" t="e">
        <f>'Espectro transparente y de dise'!N36</f>
        <v>#REF!</v>
      </c>
    </row>
    <row r="21" spans="1:2">
      <c r="A21" t="e">
        <f>'Espectro transparente y de dise'!B37</f>
        <v>#REF!</v>
      </c>
      <c r="B21" t="e">
        <f>'Espectro transparente y de dise'!N37</f>
        <v>#REF!</v>
      </c>
    </row>
    <row r="22" spans="1:2">
      <c r="A22" t="e">
        <f>'Espectro transparente y de dise'!B38</f>
        <v>#REF!</v>
      </c>
      <c r="B22" t="e">
        <f>'Espectro transparente y de dise'!N38</f>
        <v>#REF!</v>
      </c>
    </row>
    <row r="23" spans="1:2">
      <c r="A23" t="e">
        <f>'Espectro transparente y de dise'!B39</f>
        <v>#REF!</v>
      </c>
      <c r="B23" t="e">
        <f>'Espectro transparente y de dise'!N39</f>
        <v>#REF!</v>
      </c>
    </row>
    <row r="24" spans="1:2">
      <c r="A24" t="e">
        <f>'Espectro transparente y de dise'!B40</f>
        <v>#REF!</v>
      </c>
      <c r="B24" t="e">
        <f>'Espectro transparente y de dise'!N40</f>
        <v>#REF!</v>
      </c>
    </row>
    <row r="25" spans="1:2">
      <c r="A25" t="e">
        <f>'Espectro transparente y de dise'!B41</f>
        <v>#REF!</v>
      </c>
      <c r="B25" t="e">
        <f>'Espectro transparente y de dise'!N41</f>
        <v>#REF!</v>
      </c>
    </row>
    <row r="26" spans="1:2">
      <c r="A26" t="e">
        <f>'Espectro transparente y de dise'!B42</f>
        <v>#REF!</v>
      </c>
      <c r="B26" t="e">
        <f>'Espectro transparente y de dise'!N42</f>
        <v>#REF!</v>
      </c>
    </row>
    <row r="27" spans="1:2">
      <c r="A27" t="e">
        <f>'Espectro transparente y de dise'!B43</f>
        <v>#REF!</v>
      </c>
      <c r="B27" t="e">
        <f>'Espectro transparente y de dise'!N43</f>
        <v>#REF!</v>
      </c>
    </row>
    <row r="28" spans="1:2">
      <c r="A28" t="e">
        <f>'Espectro transparente y de dise'!B44</f>
        <v>#REF!</v>
      </c>
      <c r="B28" t="e">
        <f>'Espectro transparente y de dise'!N44</f>
        <v>#REF!</v>
      </c>
    </row>
    <row r="29" spans="1:2">
      <c r="A29" t="e">
        <f>'Espectro transparente y de dise'!B45</f>
        <v>#REF!</v>
      </c>
      <c r="B29" t="e">
        <f>'Espectro transparente y de dise'!N45</f>
        <v>#REF!</v>
      </c>
    </row>
    <row r="30" spans="1:2">
      <c r="A30" t="e">
        <f>'Espectro transparente y de dise'!B46</f>
        <v>#REF!</v>
      </c>
      <c r="B30" t="e">
        <f>'Espectro transparente y de dise'!N46</f>
        <v>#REF!</v>
      </c>
    </row>
    <row r="31" spans="1:2">
      <c r="A31" t="e">
        <f>'Espectro transparente y de dise'!B47</f>
        <v>#REF!</v>
      </c>
      <c r="B31" t="e">
        <f>'Espectro transparente y de dise'!N47</f>
        <v>#REF!</v>
      </c>
    </row>
    <row r="32" spans="1:2">
      <c r="A32" t="e">
        <f>'Espectro transparente y de dise'!B48</f>
        <v>#REF!</v>
      </c>
      <c r="B32" t="e">
        <f>'Espectro transparente y de dise'!N48</f>
        <v>#REF!</v>
      </c>
    </row>
    <row r="33" spans="1:2">
      <c r="A33" t="e">
        <f>'Espectro transparente y de dise'!B49</f>
        <v>#REF!</v>
      </c>
      <c r="B33" t="e">
        <f>'Espectro transparente y de dise'!N49</f>
        <v>#REF!</v>
      </c>
    </row>
    <row r="34" spans="1:2">
      <c r="A34" t="e">
        <f>'Espectro transparente y de dise'!B50</f>
        <v>#REF!</v>
      </c>
      <c r="B34" t="e">
        <f>'Espectro transparente y de dise'!N50</f>
        <v>#REF!</v>
      </c>
    </row>
    <row r="35" spans="1:2">
      <c r="A35" t="e">
        <f>'Espectro transparente y de dise'!B51</f>
        <v>#REF!</v>
      </c>
      <c r="B35" t="e">
        <f>'Espectro transparente y de dise'!N51</f>
        <v>#REF!</v>
      </c>
    </row>
    <row r="36" spans="1:2">
      <c r="A36" t="e">
        <f>'Espectro transparente y de dise'!B52</f>
        <v>#REF!</v>
      </c>
      <c r="B36" t="e">
        <f>'Espectro transparente y de dise'!N52</f>
        <v>#REF!</v>
      </c>
    </row>
    <row r="37" spans="1:2">
      <c r="A37" t="e">
        <f>'Espectro transparente y de dise'!B53</f>
        <v>#REF!</v>
      </c>
      <c r="B37" t="e">
        <f>'Espectro transparente y de dise'!N53</f>
        <v>#REF!</v>
      </c>
    </row>
    <row r="38" spans="1:2">
      <c r="A38" t="e">
        <f>'Espectro transparente y de dise'!B54</f>
        <v>#REF!</v>
      </c>
      <c r="B38" t="e">
        <f>'Espectro transparente y de dise'!N54</f>
        <v>#REF!</v>
      </c>
    </row>
    <row r="39" spans="1:2">
      <c r="A39" t="e">
        <f>'Espectro transparente y de dise'!B55</f>
        <v>#REF!</v>
      </c>
      <c r="B39" t="e">
        <f>'Espectro transparente y de dise'!N55</f>
        <v>#REF!</v>
      </c>
    </row>
    <row r="40" spans="1:2">
      <c r="A40" t="e">
        <f>'Espectro transparente y de dise'!B56</f>
        <v>#REF!</v>
      </c>
      <c r="B40" t="e">
        <f>'Espectro transparente y de dise'!N56</f>
        <v>#REF!</v>
      </c>
    </row>
    <row r="41" spans="1:2">
      <c r="A41" t="e">
        <f>'Espectro transparente y de dise'!B57</f>
        <v>#REF!</v>
      </c>
      <c r="B41" t="e">
        <f>'Espectro transparente y de dise'!N57</f>
        <v>#REF!</v>
      </c>
    </row>
    <row r="42" spans="1:2">
      <c r="A42" t="e">
        <f>'Espectro transparente y de dise'!B58</f>
        <v>#REF!</v>
      </c>
      <c r="B42" t="e">
        <f>'Espectro transparente y de dise'!N58</f>
        <v>#REF!</v>
      </c>
    </row>
    <row r="43" spans="1:2">
      <c r="A43" t="e">
        <f>'Espectro transparente y de dise'!B59</f>
        <v>#REF!</v>
      </c>
      <c r="B43" t="e">
        <f>'Espectro transparente y de dise'!N59</f>
        <v>#REF!</v>
      </c>
    </row>
    <row r="44" spans="1:2">
      <c r="A44" t="e">
        <f>'Espectro transparente y de dise'!B60</f>
        <v>#REF!</v>
      </c>
      <c r="B44" t="e">
        <f>'Espectro transparente y de dise'!N60</f>
        <v>#REF!</v>
      </c>
    </row>
    <row r="45" spans="1:2">
      <c r="A45" t="e">
        <f>'Espectro transparente y de dise'!B61</f>
        <v>#REF!</v>
      </c>
      <c r="B45" t="e">
        <f>'Espectro transparente y de dise'!N61</f>
        <v>#REF!</v>
      </c>
    </row>
    <row r="46" spans="1:2">
      <c r="A46" t="e">
        <f>'Espectro transparente y de dise'!B62</f>
        <v>#REF!</v>
      </c>
      <c r="B46" t="e">
        <f>'Espectro transparente y de dise'!N62</f>
        <v>#REF!</v>
      </c>
    </row>
    <row r="47" spans="1:2">
      <c r="A47" t="e">
        <f>'Espectro transparente y de dise'!B63</f>
        <v>#REF!</v>
      </c>
      <c r="B47" t="e">
        <f>'Espectro transparente y de dise'!N63</f>
        <v>#REF!</v>
      </c>
    </row>
    <row r="48" spans="1:2">
      <c r="A48" t="e">
        <f>'Espectro transparente y de dise'!B64</f>
        <v>#REF!</v>
      </c>
      <c r="B48" t="e">
        <f>'Espectro transparente y de dise'!N64</f>
        <v>#REF!</v>
      </c>
    </row>
    <row r="49" spans="1:2">
      <c r="A49" t="e">
        <f>'Espectro transparente y de dise'!B65</f>
        <v>#REF!</v>
      </c>
      <c r="B49" t="e">
        <f>'Espectro transparente y de dise'!N65</f>
        <v>#REF!</v>
      </c>
    </row>
    <row r="50" spans="1:2">
      <c r="A50" t="e">
        <f>'Espectro transparente y de dise'!B66</f>
        <v>#REF!</v>
      </c>
      <c r="B50" t="e">
        <f>'Espectro transparente y de dise'!N66</f>
        <v>#REF!</v>
      </c>
    </row>
    <row r="51" spans="1:2">
      <c r="A51" t="e">
        <f>'Espectro transparente y de dise'!B67</f>
        <v>#REF!</v>
      </c>
      <c r="B51" t="e">
        <f>'Espectro transparente y de dise'!N67</f>
        <v>#REF!</v>
      </c>
    </row>
    <row r="52" spans="1:2">
      <c r="A52" t="e">
        <f>'Espectro transparente y de dise'!B68</f>
        <v>#REF!</v>
      </c>
      <c r="B52" t="e">
        <f>'Espectro transparente y de dise'!N68</f>
        <v>#REF!</v>
      </c>
    </row>
    <row r="53" spans="1:2">
      <c r="A53" t="e">
        <f>'Espectro transparente y de dise'!B69</f>
        <v>#REF!</v>
      </c>
      <c r="B53" t="e">
        <f>'Espectro transparente y de dise'!N69</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Hojas de cálculo</vt:lpstr>
      </vt:variant>
      <vt:variant>
        <vt:i4>4</vt:i4>
      </vt:variant>
      <vt:variant>
        <vt:lpstr>Gráficos</vt:lpstr>
      </vt:variant>
      <vt:variant>
        <vt:i4>1</vt:i4>
      </vt:variant>
      <vt:variant>
        <vt:lpstr>Rangos con nombre</vt:lpstr>
      </vt:variant>
      <vt:variant>
        <vt:i4>2</vt:i4>
      </vt:variant>
    </vt:vector>
  </HeadingPairs>
  <TitlesOfParts>
    <vt:vector size="7" baseType="lpstr">
      <vt:lpstr>Análisis estático</vt:lpstr>
      <vt:lpstr>Espectro transparente y de dise</vt:lpstr>
      <vt:lpstr>Tabla 3.1.1</vt:lpstr>
      <vt:lpstr>Espectro para exportar a texto</vt:lpstr>
      <vt:lpstr>Espectros juntos</vt:lpstr>
      <vt:lpstr>'Análisis estático'!Títulos_a_imprimir</vt:lpstr>
      <vt:lpstr>'Espectro transparente y de dise'!Títulos_a_imprimir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Gutierrez Calzada</dc:creator>
  <cp:keywords/>
  <dc:description/>
  <cp:lastModifiedBy>David Gutierrez Calzada</cp:lastModifiedBy>
  <cp:lastPrinted>2018-11-23T07:53:40Z</cp:lastPrinted>
  <dcterms:created xsi:type="dcterms:W3CDTF">2018-11-21T20:02:46Z</dcterms:created>
  <dcterms:modified xsi:type="dcterms:W3CDTF">2018-12-16T14:14:57Z</dcterms:modified>
  <cp:category/>
</cp:coreProperties>
</file>